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CONTRACTUAL'!$A$1:$J$109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<sst xmlns="http://schemas.openxmlformats.org/spreadsheetml/2006/main" count="606" uniqueCount="106">
  <si>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</si>
  <si>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</si>
  <si>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</si>
  <si>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</si>
  <si>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</si>
  <si>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</si>
  <si>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</si>
  <si>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</si>
  <si>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</si>
  <si>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</si>
  <si>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</si>
  <si>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</si>
  <si>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</si>
  <si>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</si>
  <si>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</si>
  <si>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</si>
  <si>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</si>
  <si>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</si>
  <si>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</si>
  <si>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</si>
  <si>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</si>
  <si>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</si>
  <si>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</si>
  <si>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</si>
  <si>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</si>
  <si>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</si>
  <si>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</si>
  <si>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</si>
  <si>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</si>
  <si>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</si>
  <si>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</si>
  <si>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</si>
  <si>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</si>
  <si>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</si>
  <si>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</si>
  <si>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</si>
  <si>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</si>
  <si>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</si>
  <si>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</si>
  <si>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</si>
  <si>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</si>
  <si>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</si>
  <si>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</si>
  <si>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</si>
  <si>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</si>
  <si>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</si>
  <si>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</si>
  <si>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</si>
  <si>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</si>
  <si>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</si>
  <si>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</si>
  <si>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</si>
  <si>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</si>
  <si>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</si>
  <si>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</si>
  <si>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</si>
  <si>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497/2015</t>
  </si>
  <si>
    <t>Refuz la plată</t>
  </si>
  <si>
    <t>SIGHET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</si>
  <si>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</si>
  <si>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</si>
  <si>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</si>
  <si>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</si>
  <si>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</si>
  <si>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</si>
  <si>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473/2033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</si>
  <si>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</si>
  <si>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</si>
  <si>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</si>
  <si>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</si>
  <si>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</si>
  <si>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SUMELE DECONTATE DIN FACTURILE AFERENTE REŢETELOR ELIBERATE PENTRU PERSONALUL CONTACTUAL DIN SPITALE, PARTEA DE CONTRIBUŢIE ASIGURAT (COPLATĂ) NOIEMBRIE 2022</t>
  </si>
  <si>
    <t>27517/04.10.2022</t>
  </si>
  <si>
    <t>27.09.2022</t>
  </si>
  <si>
    <t>29.09.2022</t>
  </si>
  <si>
    <t>28.09.2022</t>
  </si>
  <si>
    <t>30.09.2022</t>
  </si>
  <si>
    <t>5747/24.10.2022</t>
  </si>
  <si>
    <t>19.10.2022</t>
  </si>
  <si>
    <t>5898/31.10.2022</t>
  </si>
  <si>
    <t>25.10.2022</t>
  </si>
  <si>
    <t>7147/04.11.2022</t>
  </si>
  <si>
    <t>497/2016</t>
  </si>
  <si>
    <t>24.10.2022</t>
  </si>
  <si>
    <t>18.10.2022</t>
  </si>
  <si>
    <t>06.10.2022</t>
  </si>
  <si>
    <t>30446/03.11.2022</t>
  </si>
  <si>
    <t>20.09.2022</t>
  </si>
  <si>
    <t>7189/08.11.2022</t>
  </si>
  <si>
    <t>31.10.2022</t>
  </si>
  <si>
    <t>03.10.2022</t>
  </si>
  <si>
    <t>04.10.2022</t>
  </si>
  <si>
    <t>05.10.2022</t>
  </si>
  <si>
    <t>07.10.2022</t>
  </si>
  <si>
    <t>08.10.2022</t>
  </si>
  <si>
    <t>11.10.2022</t>
  </si>
  <si>
    <t>12.10.2022</t>
  </si>
  <si>
    <t>13.10.2022</t>
  </si>
  <si>
    <t>14.10.2022</t>
  </si>
  <si>
    <t>15.10.2022</t>
  </si>
  <si>
    <t>16..10.2022</t>
  </si>
  <si>
    <t>17.10.2022</t>
  </si>
  <si>
    <t>20.10.2022</t>
  </si>
  <si>
    <t>21.10.2022</t>
  </si>
  <si>
    <t>22.10.2022</t>
  </si>
  <si>
    <t>26.10.2022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</si>
</sst>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4" fontId="7" fillId="0" borderId="47" xfId="60" applyNumberFormat="1" applyFont="1" applyFill="1" applyBorder="1" applyAlignment="1" applyProtection="1">
      <alignment shrinkToFit="1"/>
      <protection/>
    </xf>
    <xf numFmtId="14" fontId="14" fillId="0" borderId="14" xfId="60" applyNumberFormat="1" applyFont="1" applyBorder="1" applyAlignment="1" applyProtection="1">
      <alignment horizontal="right" shrinkToFit="1"/>
      <protection/>
    </xf>
    <xf numFmtId="4" fontId="14" fillId="0" borderId="14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62" fillId="0" borderId="50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1" xfId="60" applyNumberFormat="1" applyFont="1" applyBorder="1" applyAlignment="1" applyProtection="1">
      <alignment horizontal="right" shrinkToFit="1"/>
      <protection/>
    </xf>
    <xf numFmtId="0" fontId="4" fillId="34" borderId="0" xfId="0" applyFont="1" applyFill="1" applyBorder="1" applyAlignment="1" applyProtection="1">
      <alignment shrinkToFit="1"/>
      <protection/>
    </xf>
    <xf numFmtId="0" fontId="23" fillId="34" borderId="0" xfId="0" applyNumberFormat="1" applyFont="1" applyFill="1" applyBorder="1" applyAlignment="1" applyProtection="1">
      <alignment horizontal="right" shrinkToFit="1"/>
      <protection/>
    </xf>
    <xf numFmtId="0" fontId="4" fillId="0" borderId="0" xfId="0" applyNumberFormat="1" applyFont="1" applyBorder="1" applyAlignment="1" applyProtection="1">
      <alignment horizontal="right" shrinkToFit="1"/>
      <protection/>
    </xf>
    <xf numFmtId="1" fontId="14" fillId="0" borderId="0" xfId="60" applyNumberFormat="1" applyFont="1" applyBorder="1" applyAlignment="1" applyProtection="1">
      <alignment horizontal="right" shrinkToFit="1"/>
      <protection/>
    </xf>
    <xf numFmtId="14" fontId="14" fillId="0" borderId="0" xfId="60" applyNumberFormat="1" applyFont="1" applyBorder="1" applyAlignment="1" applyProtection="1">
      <alignment horizontal="right" shrinkToFit="1"/>
      <protection/>
    </xf>
    <xf numFmtId="4" fontId="14" fillId="0" borderId="0" xfId="60" applyNumberFormat="1" applyFont="1" applyBorder="1" applyAlignment="1" applyProtection="1">
      <alignment horizontal="right" shrinkToFit="1"/>
      <protection/>
    </xf>
    <xf numFmtId="4" fontId="14" fillId="0" borderId="0" xfId="60" applyNumberFormat="1" applyFont="1" applyFill="1" applyBorder="1" applyAlignment="1" applyProtection="1">
      <alignment shrinkToFit="1"/>
      <protection/>
    </xf>
    <xf numFmtId="4" fontId="14" fillId="0" borderId="0" xfId="60" applyNumberFormat="1" applyFont="1" applyBorder="1" applyAlignment="1" applyProtection="1">
      <alignment shrinkToFit="1"/>
      <protection/>
    </xf>
    <xf numFmtId="4" fontId="14" fillId="0" borderId="51" xfId="60" applyNumberFormat="1" applyFont="1" applyFill="1" applyBorder="1" applyAlignment="1" applyProtection="1">
      <alignment shrinkToFit="1"/>
      <protection/>
    </xf>
    <xf numFmtId="0" fontId="13" fillId="0" borderId="37" xfId="60" applyFont="1" applyBorder="1" applyAlignment="1" applyProtection="1">
      <alignment horizontal="center" vertical="center" shrinkToFit="1"/>
      <protection/>
    </xf>
    <xf numFmtId="0" fontId="16" fillId="0" borderId="52" xfId="60" applyFont="1" applyBorder="1" applyAlignment="1" applyProtection="1">
      <alignment horizontal="left"/>
      <protection/>
    </xf>
    <xf numFmtId="1" fontId="17" fillId="0" borderId="40" xfId="60" applyNumberFormat="1" applyFont="1" applyBorder="1" applyAlignment="1" applyProtection="1">
      <alignment horizontal="right" shrinkToFit="1"/>
      <protection/>
    </xf>
    <xf numFmtId="14" fontId="17" fillId="0" borderId="40" xfId="60" applyNumberFormat="1" applyFont="1" applyBorder="1" applyAlignment="1" applyProtection="1">
      <alignment horizontal="right" shrinkToFit="1"/>
      <protection/>
    </xf>
    <xf numFmtId="4" fontId="5" fillId="0" borderId="40" xfId="60" applyNumberFormat="1" applyFont="1" applyBorder="1" applyAlignment="1" applyProtection="1">
      <alignment horizontal="right" shrinkToFit="1"/>
      <protection/>
    </xf>
    <xf numFmtId="4" fontId="61" fillId="0" borderId="53" xfId="60" applyNumberFormat="1" applyFont="1" applyFill="1" applyBorder="1" applyAlignment="1" applyProtection="1">
      <alignment shrinkToFit="1"/>
      <protection/>
    </xf>
    <xf numFmtId="4" fontId="5" fillId="0" borderId="54" xfId="60" applyNumberFormat="1" applyFont="1" applyBorder="1" applyAlignment="1" applyProtection="1">
      <alignment horizontal="right" shrinkToFit="1"/>
      <protection/>
    </xf>
    <xf numFmtId="0" fontId="14" fillId="0" borderId="10" xfId="60" applyFont="1" applyBorder="1" applyAlignment="1" applyProtection="1">
      <alignment horizontal="left"/>
      <protection/>
    </xf>
    <xf numFmtId="4" fontId="7" fillId="0" borderId="10" xfId="60" applyNumberFormat="1" applyFont="1" applyFill="1" applyBorder="1" applyAlignment="1" applyProtection="1">
      <alignment shrinkToFit="1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7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60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0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0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61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7"/>
  <sheetViews>
    <sheetView tabSelected="1" zoomScalePageLayoutView="0" workbookViewId="0" topLeftCell="A83">
      <selection activeCell="A129" sqref="A129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4" customWidth="1"/>
    <col min="10" max="10" width="12.2812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4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89" t="s">
        <v>59</v>
      </c>
      <c r="B2" s="289"/>
      <c r="C2" s="289"/>
      <c r="D2" s="289"/>
      <c r="E2" s="289"/>
      <c r="F2" s="289"/>
      <c r="G2" s="289"/>
      <c r="H2" s="289"/>
      <c r="I2" s="289"/>
      <c r="J2" s="289"/>
      <c r="N2" s="73" t="s">
        <v>59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89"/>
      <c r="B3" s="289"/>
      <c r="C3" s="289"/>
      <c r="D3" s="289"/>
      <c r="E3" s="289"/>
      <c r="F3" s="289"/>
      <c r="G3" s="289"/>
      <c r="H3" s="289"/>
      <c r="I3" s="289"/>
      <c r="J3" s="289"/>
      <c r="N3" s="290" t="s">
        <v>39</v>
      </c>
      <c r="O3" s="290"/>
      <c r="P3" s="290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5"/>
      <c r="J4" s="30"/>
      <c r="L4" s="31"/>
      <c r="N4" s="291" t="s">
        <v>16</v>
      </c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</row>
    <row r="5" spans="1:26" s="28" customFormat="1" ht="12.75" customHeight="1">
      <c r="A5" s="292" t="s">
        <v>71</v>
      </c>
      <c r="B5" s="292"/>
      <c r="C5" s="292"/>
      <c r="D5" s="292"/>
      <c r="E5" s="292"/>
      <c r="F5" s="292"/>
      <c r="G5" s="292"/>
      <c r="H5" s="292"/>
      <c r="I5" s="292"/>
      <c r="J5" s="292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5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93" t="s">
        <v>23</v>
      </c>
      <c r="B8" s="295" t="s">
        <v>35</v>
      </c>
      <c r="C8" s="297" t="s">
        <v>49</v>
      </c>
      <c r="D8" s="299" t="s">
        <v>5</v>
      </c>
      <c r="E8" s="300"/>
      <c r="F8" s="301"/>
      <c r="G8" s="273" t="s">
        <v>57</v>
      </c>
      <c r="H8" s="273" t="s">
        <v>62</v>
      </c>
      <c r="I8" s="282" t="s">
        <v>63</v>
      </c>
      <c r="J8" s="284" t="s">
        <v>64</v>
      </c>
      <c r="L8" s="286" t="s">
        <v>31</v>
      </c>
      <c r="N8" s="287" t="s">
        <v>32</v>
      </c>
      <c r="O8" s="249" t="s">
        <v>1</v>
      </c>
      <c r="P8" s="249" t="s">
        <v>2</v>
      </c>
      <c r="Q8" s="249" t="s">
        <v>3</v>
      </c>
      <c r="R8" s="275" t="s">
        <v>4</v>
      </c>
      <c r="S8" s="277" t="s">
        <v>33</v>
      </c>
      <c r="T8" s="279" t="s">
        <v>5</v>
      </c>
      <c r="U8" s="279"/>
      <c r="V8" s="279"/>
      <c r="W8" s="280" t="s">
        <v>26</v>
      </c>
      <c r="X8" s="277" t="s">
        <v>25</v>
      </c>
      <c r="Y8" s="262" t="s">
        <v>6</v>
      </c>
      <c r="Z8" s="264" t="s">
        <v>20</v>
      </c>
    </row>
    <row r="9" spans="1:26" s="3" customFormat="1" ht="69" customHeight="1" thickBot="1">
      <c r="A9" s="294"/>
      <c r="B9" s="296"/>
      <c r="C9" s="298"/>
      <c r="D9" s="192" t="s">
        <v>22</v>
      </c>
      <c r="E9" s="193" t="s">
        <v>13</v>
      </c>
      <c r="F9" s="192" t="s">
        <v>30</v>
      </c>
      <c r="G9" s="274"/>
      <c r="H9" s="274"/>
      <c r="I9" s="283"/>
      <c r="J9" s="285"/>
      <c r="L9" s="286"/>
      <c r="N9" s="288"/>
      <c r="O9" s="250"/>
      <c r="P9" s="250"/>
      <c r="Q9" s="250"/>
      <c r="R9" s="276"/>
      <c r="S9" s="278"/>
      <c r="T9" s="81" t="s">
        <v>22</v>
      </c>
      <c r="U9" s="82" t="s">
        <v>24</v>
      </c>
      <c r="V9" s="83" t="s">
        <v>30</v>
      </c>
      <c r="W9" s="281"/>
      <c r="X9" s="278"/>
      <c r="Y9" s="263"/>
      <c r="Z9" s="265"/>
    </row>
    <row r="10" spans="1:26" s="35" customFormat="1" ht="12.75">
      <c r="A10" s="184">
        <f aca="true" t="shared" si="0" ref="A10:A25">N10</f>
        <v>1</v>
      </c>
      <c r="B10" s="185" t="str">
        <f aca="true" t="shared" si="1" ref="B10:B25">O10</f>
        <v>SPITAL JUDETEAN BAIA MARE</v>
      </c>
      <c r="C10" s="186" t="s">
        <v>72</v>
      </c>
      <c r="D10" s="186">
        <v>2062</v>
      </c>
      <c r="E10" s="187" t="s">
        <v>73</v>
      </c>
      <c r="F10" s="188">
        <v>240.77</v>
      </c>
      <c r="G10" s="189"/>
      <c r="H10" s="190">
        <v>95.05</v>
      </c>
      <c r="I10" s="62">
        <f>F10-G10-H10-J10</f>
        <v>145.72000000000003</v>
      </c>
      <c r="J10" s="191"/>
      <c r="L10" s="63">
        <f aca="true" t="shared" si="2" ref="L10:L25">F10</f>
        <v>240.77</v>
      </c>
      <c r="N10" s="170">
        <v>1</v>
      </c>
      <c r="O10" s="84" t="s">
        <v>36</v>
      </c>
      <c r="P10" s="172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2062</v>
      </c>
      <c r="U10" s="89" t="str">
        <f aca="true" t="shared" si="4" ref="U10:U25">IF(E10=0,"0",E10)</f>
        <v>27.09.2022</v>
      </c>
      <c r="V10" s="90">
        <f aca="true" t="shared" si="5" ref="V10:V25">F10</f>
        <v>240.77</v>
      </c>
      <c r="W10" s="91">
        <f aca="true" t="shared" si="6" ref="W10:W25">V10-X10</f>
        <v>95.04999999999998</v>
      </c>
      <c r="X10" s="92">
        <f aca="true" t="shared" si="7" ref="X10:X25">I10</f>
        <v>145.72000000000003</v>
      </c>
      <c r="Y10" s="91">
        <f aca="true" t="shared" si="8" ref="Y10:Y25">G10+H10</f>
        <v>95.05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100</v>
      </c>
      <c r="E11" s="71" t="s">
        <v>73</v>
      </c>
      <c r="F11" s="72">
        <v>161.16</v>
      </c>
      <c r="G11" s="60"/>
      <c r="H11" s="190"/>
      <c r="I11" s="62">
        <f aca="true" t="shared" si="10" ref="I11:I74">F11-G11-H11-J11</f>
        <v>161.16</v>
      </c>
      <c r="J11" s="191"/>
      <c r="L11" s="63">
        <f t="shared" si="2"/>
        <v>161.16</v>
      </c>
      <c r="N11" s="171">
        <f>N10+1</f>
        <v>2</v>
      </c>
      <c r="O11" s="94" t="s">
        <v>36</v>
      </c>
      <c r="P11" s="173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100</v>
      </c>
      <c r="U11" s="99" t="str">
        <f t="shared" si="4"/>
        <v>27.09.2022</v>
      </c>
      <c r="V11" s="100">
        <f t="shared" si="5"/>
        <v>161.16</v>
      </c>
      <c r="W11" s="101">
        <f t="shared" si="6"/>
        <v>0</v>
      </c>
      <c r="X11" s="102">
        <f t="shared" si="7"/>
        <v>161.16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531</v>
      </c>
      <c r="E12" s="71" t="s">
        <v>74</v>
      </c>
      <c r="F12" s="72">
        <v>145.65</v>
      </c>
      <c r="G12" s="60"/>
      <c r="H12" s="190"/>
      <c r="I12" s="62">
        <f t="shared" si="10"/>
        <v>145.65</v>
      </c>
      <c r="J12" s="62"/>
      <c r="L12" s="63">
        <f t="shared" si="2"/>
        <v>145.65</v>
      </c>
      <c r="N12" s="171">
        <f aca="true" t="shared" si="11" ref="N12:N75">N11+1</f>
        <v>3</v>
      </c>
      <c r="O12" s="94" t="s">
        <v>36</v>
      </c>
      <c r="P12" s="173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531</v>
      </c>
      <c r="U12" s="99" t="str">
        <f t="shared" si="4"/>
        <v>29.09.2022</v>
      </c>
      <c r="V12" s="100">
        <f t="shared" si="5"/>
        <v>145.65</v>
      </c>
      <c r="W12" s="101">
        <f t="shared" si="6"/>
        <v>0</v>
      </c>
      <c r="X12" s="102">
        <f t="shared" si="7"/>
        <v>145.65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1524</v>
      </c>
      <c r="E13" s="71" t="s">
        <v>75</v>
      </c>
      <c r="F13" s="72">
        <v>159.89</v>
      </c>
      <c r="G13" s="60"/>
      <c r="H13" s="190"/>
      <c r="I13" s="62">
        <f t="shared" si="10"/>
        <v>159.89</v>
      </c>
      <c r="J13" s="62"/>
      <c r="L13" s="63">
        <f t="shared" si="2"/>
        <v>159.89</v>
      </c>
      <c r="N13" s="171">
        <f t="shared" si="11"/>
        <v>4</v>
      </c>
      <c r="O13" s="94" t="s">
        <v>36</v>
      </c>
      <c r="P13" s="173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1524</v>
      </c>
      <c r="U13" s="99" t="str">
        <f t="shared" si="4"/>
        <v>28.09.2022</v>
      </c>
      <c r="V13" s="100">
        <f t="shared" si="5"/>
        <v>159.89</v>
      </c>
      <c r="W13" s="101">
        <f t="shared" si="6"/>
        <v>0</v>
      </c>
      <c r="X13" s="102">
        <f t="shared" si="7"/>
        <v>159.89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172</v>
      </c>
      <c r="E14" s="71" t="s">
        <v>76</v>
      </c>
      <c r="F14" s="72">
        <v>216.96</v>
      </c>
      <c r="G14" s="60"/>
      <c r="H14" s="190"/>
      <c r="I14" s="62">
        <f t="shared" si="10"/>
        <v>216.96</v>
      </c>
      <c r="J14" s="62"/>
      <c r="L14" s="63">
        <f t="shared" si="2"/>
        <v>216.96</v>
      </c>
      <c r="N14" s="171">
        <f t="shared" si="11"/>
        <v>5</v>
      </c>
      <c r="O14" s="94" t="s">
        <v>36</v>
      </c>
      <c r="P14" s="173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172</v>
      </c>
      <c r="U14" s="99" t="str">
        <f t="shared" si="4"/>
        <v>30.09.2022</v>
      </c>
      <c r="V14" s="100">
        <f t="shared" si="5"/>
        <v>216.96</v>
      </c>
      <c r="W14" s="101">
        <f t="shared" si="6"/>
        <v>0</v>
      </c>
      <c r="X14" s="102">
        <f t="shared" si="7"/>
        <v>216.96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 t="s">
        <v>86</v>
      </c>
      <c r="D15" s="70">
        <v>2056</v>
      </c>
      <c r="E15" s="71" t="s">
        <v>87</v>
      </c>
      <c r="F15" s="72">
        <v>14.96</v>
      </c>
      <c r="G15" s="60"/>
      <c r="H15" s="190"/>
      <c r="I15" s="62">
        <f t="shared" si="10"/>
        <v>14.96</v>
      </c>
      <c r="J15" s="62"/>
      <c r="L15" s="63">
        <f t="shared" si="2"/>
        <v>14.96</v>
      </c>
      <c r="N15" s="171">
        <f t="shared" si="11"/>
        <v>6</v>
      </c>
      <c r="O15" s="94" t="s">
        <v>36</v>
      </c>
      <c r="P15" s="173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2056</v>
      </c>
      <c r="U15" s="99" t="str">
        <f t="shared" si="4"/>
        <v>20.09.2022</v>
      </c>
      <c r="V15" s="100">
        <f t="shared" si="5"/>
        <v>14.96</v>
      </c>
      <c r="W15" s="101">
        <f t="shared" si="6"/>
        <v>0</v>
      </c>
      <c r="X15" s="102">
        <f t="shared" si="7"/>
        <v>14.96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2064</v>
      </c>
      <c r="E16" s="71" t="s">
        <v>75</v>
      </c>
      <c r="F16" s="65">
        <v>115.25</v>
      </c>
      <c r="G16" s="60"/>
      <c r="H16" s="190"/>
      <c r="I16" s="62">
        <f t="shared" si="10"/>
        <v>115.25</v>
      </c>
      <c r="J16" s="62"/>
      <c r="L16" s="63">
        <f t="shared" si="2"/>
        <v>115.25</v>
      </c>
      <c r="N16" s="171">
        <f t="shared" si="11"/>
        <v>7</v>
      </c>
      <c r="O16" s="94" t="s">
        <v>36</v>
      </c>
      <c r="P16" s="173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2064</v>
      </c>
      <c r="U16" s="99" t="str">
        <f t="shared" si="4"/>
        <v>28.09.2022</v>
      </c>
      <c r="V16" s="100">
        <f t="shared" si="5"/>
        <v>115.25</v>
      </c>
      <c r="W16" s="101">
        <f t="shared" si="6"/>
        <v>0</v>
      </c>
      <c r="X16" s="102">
        <f t="shared" si="7"/>
        <v>115.25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277</v>
      </c>
      <c r="E17" s="71" t="s">
        <v>74</v>
      </c>
      <c r="F17" s="72">
        <v>119.54</v>
      </c>
      <c r="G17" s="60"/>
      <c r="H17" s="190"/>
      <c r="I17" s="62">
        <f t="shared" si="10"/>
        <v>119.54</v>
      </c>
      <c r="J17" s="62"/>
      <c r="L17" s="63">
        <f t="shared" si="2"/>
        <v>119.54</v>
      </c>
      <c r="N17" s="171">
        <f t="shared" si="11"/>
        <v>8</v>
      </c>
      <c r="O17" s="94" t="s">
        <v>36</v>
      </c>
      <c r="P17" s="173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277</v>
      </c>
      <c r="U17" s="99" t="str">
        <f t="shared" si="4"/>
        <v>29.09.2022</v>
      </c>
      <c r="V17" s="100">
        <f t="shared" si="5"/>
        <v>119.54</v>
      </c>
      <c r="W17" s="101">
        <f t="shared" si="6"/>
        <v>0</v>
      </c>
      <c r="X17" s="102">
        <f t="shared" si="7"/>
        <v>119.54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532</v>
      </c>
      <c r="E18" s="71" t="s">
        <v>74</v>
      </c>
      <c r="F18" s="72">
        <v>246.07</v>
      </c>
      <c r="G18" s="60"/>
      <c r="H18" s="190"/>
      <c r="I18" s="62">
        <f t="shared" si="10"/>
        <v>246.07</v>
      </c>
      <c r="J18" s="62"/>
      <c r="L18" s="63">
        <f t="shared" si="2"/>
        <v>246.07</v>
      </c>
      <c r="N18" s="171">
        <f t="shared" si="11"/>
        <v>9</v>
      </c>
      <c r="O18" s="94" t="s">
        <v>36</v>
      </c>
      <c r="P18" s="173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532</v>
      </c>
      <c r="U18" s="99" t="str">
        <f t="shared" si="4"/>
        <v>29.09.2022</v>
      </c>
      <c r="V18" s="100">
        <f t="shared" si="5"/>
        <v>246.07</v>
      </c>
      <c r="W18" s="101">
        <f t="shared" si="6"/>
        <v>0</v>
      </c>
      <c r="X18" s="102">
        <f t="shared" si="7"/>
        <v>246.07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536</v>
      </c>
      <c r="E19" s="71" t="s">
        <v>90</v>
      </c>
      <c r="F19" s="72">
        <v>162.22</v>
      </c>
      <c r="G19" s="60"/>
      <c r="H19" s="190"/>
      <c r="I19" s="62">
        <f t="shared" si="10"/>
        <v>162.22</v>
      </c>
      <c r="J19" s="62"/>
      <c r="L19" s="63">
        <f t="shared" si="2"/>
        <v>162.22</v>
      </c>
      <c r="N19" s="171">
        <f t="shared" si="11"/>
        <v>10</v>
      </c>
      <c r="O19" s="94" t="s">
        <v>36</v>
      </c>
      <c r="P19" s="173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536</v>
      </c>
      <c r="U19" s="99" t="str">
        <f t="shared" si="4"/>
        <v>03.10.2022</v>
      </c>
      <c r="V19" s="100">
        <f t="shared" si="5"/>
        <v>162.22</v>
      </c>
      <c r="W19" s="101">
        <f t="shared" si="6"/>
        <v>0</v>
      </c>
      <c r="X19" s="102">
        <f t="shared" si="7"/>
        <v>162.22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912600772</v>
      </c>
      <c r="E20" s="71" t="s">
        <v>90</v>
      </c>
      <c r="F20" s="65">
        <v>32.87</v>
      </c>
      <c r="G20" s="60"/>
      <c r="H20" s="190"/>
      <c r="I20" s="62">
        <f t="shared" si="10"/>
        <v>32.87</v>
      </c>
      <c r="J20" s="62"/>
      <c r="L20" s="63">
        <f t="shared" si="2"/>
        <v>32.87</v>
      </c>
      <c r="N20" s="171">
        <f t="shared" si="11"/>
        <v>11</v>
      </c>
      <c r="O20" s="94" t="s">
        <v>36</v>
      </c>
      <c r="P20" s="173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912600772</v>
      </c>
      <c r="U20" s="99" t="str">
        <f t="shared" si="4"/>
        <v>03.10.2022</v>
      </c>
      <c r="V20" s="100">
        <f t="shared" si="5"/>
        <v>32.87</v>
      </c>
      <c r="W20" s="101">
        <f t="shared" si="6"/>
        <v>0</v>
      </c>
      <c r="X20" s="102">
        <f t="shared" si="7"/>
        <v>32.87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43</v>
      </c>
      <c r="E21" s="71" t="s">
        <v>90</v>
      </c>
      <c r="F21" s="65">
        <v>266.92</v>
      </c>
      <c r="G21" s="60"/>
      <c r="H21" s="190"/>
      <c r="I21" s="62">
        <f t="shared" si="10"/>
        <v>266.92</v>
      </c>
      <c r="J21" s="62"/>
      <c r="L21" s="63">
        <f t="shared" si="2"/>
        <v>266.92</v>
      </c>
      <c r="N21" s="171">
        <f t="shared" si="11"/>
        <v>12</v>
      </c>
      <c r="O21" s="94" t="s">
        <v>36</v>
      </c>
      <c r="P21" s="173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43</v>
      </c>
      <c r="U21" s="99" t="str">
        <f t="shared" si="4"/>
        <v>03.10.2022</v>
      </c>
      <c r="V21" s="100">
        <f t="shared" si="5"/>
        <v>266.92</v>
      </c>
      <c r="W21" s="101">
        <f t="shared" si="6"/>
        <v>0</v>
      </c>
      <c r="X21" s="102">
        <f t="shared" si="7"/>
        <v>266.92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537</v>
      </c>
      <c r="E22" s="71" t="s">
        <v>91</v>
      </c>
      <c r="F22" s="72">
        <v>87.61</v>
      </c>
      <c r="G22" s="60"/>
      <c r="H22" s="190"/>
      <c r="I22" s="62">
        <f t="shared" si="10"/>
        <v>87.61</v>
      </c>
      <c r="J22" s="62"/>
      <c r="L22" s="63">
        <f t="shared" si="2"/>
        <v>87.61</v>
      </c>
      <c r="N22" s="171">
        <f t="shared" si="11"/>
        <v>13</v>
      </c>
      <c r="O22" s="94" t="s">
        <v>36</v>
      </c>
      <c r="P22" s="173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537</v>
      </c>
      <c r="U22" s="99" t="str">
        <f t="shared" si="4"/>
        <v>04.10.2022</v>
      </c>
      <c r="V22" s="100">
        <f t="shared" si="5"/>
        <v>87.61</v>
      </c>
      <c r="W22" s="101">
        <f t="shared" si="6"/>
        <v>0</v>
      </c>
      <c r="X22" s="102">
        <f t="shared" si="7"/>
        <v>87.61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539</v>
      </c>
      <c r="E23" s="71" t="s">
        <v>91</v>
      </c>
      <c r="F23" s="72">
        <v>73.21</v>
      </c>
      <c r="G23" s="60"/>
      <c r="H23" s="190"/>
      <c r="I23" s="62">
        <f t="shared" si="10"/>
        <v>73.21</v>
      </c>
      <c r="J23" s="62"/>
      <c r="L23" s="63">
        <f t="shared" si="2"/>
        <v>73.21</v>
      </c>
      <c r="N23" s="171">
        <f t="shared" si="11"/>
        <v>14</v>
      </c>
      <c r="O23" s="94" t="s">
        <v>36</v>
      </c>
      <c r="P23" s="173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539</v>
      </c>
      <c r="U23" s="99" t="str">
        <f t="shared" si="4"/>
        <v>04.10.2022</v>
      </c>
      <c r="V23" s="100">
        <f t="shared" si="5"/>
        <v>73.21</v>
      </c>
      <c r="W23" s="101">
        <f t="shared" si="6"/>
        <v>0</v>
      </c>
      <c r="X23" s="102">
        <f t="shared" si="7"/>
        <v>73.21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2388</v>
      </c>
      <c r="E24" s="71" t="s">
        <v>92</v>
      </c>
      <c r="F24" s="65">
        <v>38.82</v>
      </c>
      <c r="G24" s="60"/>
      <c r="H24" s="190"/>
      <c r="I24" s="62">
        <f t="shared" si="10"/>
        <v>38.82</v>
      </c>
      <c r="J24" s="62"/>
      <c r="L24" s="63">
        <f t="shared" si="2"/>
        <v>38.82</v>
      </c>
      <c r="N24" s="171">
        <f t="shared" si="11"/>
        <v>15</v>
      </c>
      <c r="O24" s="94" t="s">
        <v>36</v>
      </c>
      <c r="P24" s="173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2388</v>
      </c>
      <c r="U24" s="99" t="str">
        <f t="shared" si="4"/>
        <v>05.10.2022</v>
      </c>
      <c r="V24" s="100">
        <f t="shared" si="5"/>
        <v>38.82</v>
      </c>
      <c r="W24" s="101">
        <f t="shared" si="6"/>
        <v>0</v>
      </c>
      <c r="X24" s="102">
        <f t="shared" si="7"/>
        <v>38.82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73</v>
      </c>
      <c r="E25" s="71" t="s">
        <v>92</v>
      </c>
      <c r="F25" s="65">
        <v>58.1</v>
      </c>
      <c r="G25" s="60"/>
      <c r="H25" s="190"/>
      <c r="I25" s="62">
        <f t="shared" si="10"/>
        <v>58.1</v>
      </c>
      <c r="J25" s="62"/>
      <c r="L25" s="63">
        <f t="shared" si="2"/>
        <v>58.1</v>
      </c>
      <c r="N25" s="171">
        <f t="shared" si="11"/>
        <v>16</v>
      </c>
      <c r="O25" s="94" t="s">
        <v>36</v>
      </c>
      <c r="P25" s="173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73</v>
      </c>
      <c r="U25" s="99" t="str">
        <f t="shared" si="4"/>
        <v>05.10.2022</v>
      </c>
      <c r="V25" s="100">
        <f t="shared" si="5"/>
        <v>58.1</v>
      </c>
      <c r="W25" s="101">
        <f t="shared" si="6"/>
        <v>0</v>
      </c>
      <c r="X25" s="102">
        <f t="shared" si="7"/>
        <v>58.1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2093</v>
      </c>
      <c r="E26" s="71" t="s">
        <v>92</v>
      </c>
      <c r="F26" s="72">
        <v>136.55</v>
      </c>
      <c r="G26" s="60"/>
      <c r="H26" s="190"/>
      <c r="I26" s="62">
        <f t="shared" si="10"/>
        <v>136.55</v>
      </c>
      <c r="J26" s="62"/>
      <c r="L26" s="63">
        <f aca="true" t="shared" si="14" ref="L26:L47">F26</f>
        <v>136.55</v>
      </c>
      <c r="N26" s="171">
        <f t="shared" si="11"/>
        <v>17</v>
      </c>
      <c r="O26" s="94" t="s">
        <v>36</v>
      </c>
      <c r="P26" s="173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2093</v>
      </c>
      <c r="U26" s="99" t="str">
        <f aca="true" t="shared" si="16" ref="U26:U43">IF(E26=0,"0",E26)</f>
        <v>05.10.2022</v>
      </c>
      <c r="V26" s="100">
        <f aca="true" t="shared" si="17" ref="V26:V43">F26</f>
        <v>136.55</v>
      </c>
      <c r="W26" s="101">
        <f aca="true" t="shared" si="18" ref="W26:W43">V26-X26</f>
        <v>0</v>
      </c>
      <c r="X26" s="102">
        <f aca="true" t="shared" si="19" ref="X26:X43">I26</f>
        <v>136.55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345</v>
      </c>
      <c r="E27" s="71" t="s">
        <v>92</v>
      </c>
      <c r="F27" s="65">
        <v>213.06</v>
      </c>
      <c r="G27" s="60"/>
      <c r="H27" s="190"/>
      <c r="I27" s="62">
        <f t="shared" si="10"/>
        <v>213.06</v>
      </c>
      <c r="J27" s="62"/>
      <c r="L27" s="63">
        <f t="shared" si="14"/>
        <v>213.06</v>
      </c>
      <c r="N27" s="171">
        <f t="shared" si="11"/>
        <v>18</v>
      </c>
      <c r="O27" s="94" t="s">
        <v>36</v>
      </c>
      <c r="P27" s="173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345</v>
      </c>
      <c r="U27" s="99" t="str">
        <f t="shared" si="16"/>
        <v>05.10.2022</v>
      </c>
      <c r="V27" s="100">
        <f t="shared" si="17"/>
        <v>213.06</v>
      </c>
      <c r="W27" s="101">
        <f t="shared" si="18"/>
        <v>0</v>
      </c>
      <c r="X27" s="102">
        <f t="shared" si="19"/>
        <v>213.06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343</v>
      </c>
      <c r="E28" s="71" t="s">
        <v>92</v>
      </c>
      <c r="F28" s="65">
        <v>393.05</v>
      </c>
      <c r="G28" s="60"/>
      <c r="H28" s="190"/>
      <c r="I28" s="62">
        <f t="shared" si="10"/>
        <v>393.05</v>
      </c>
      <c r="J28" s="62"/>
      <c r="L28" s="63">
        <f t="shared" si="14"/>
        <v>393.05</v>
      </c>
      <c r="N28" s="171">
        <f t="shared" si="11"/>
        <v>19</v>
      </c>
      <c r="O28" s="94" t="s">
        <v>36</v>
      </c>
      <c r="P28" s="173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343</v>
      </c>
      <c r="U28" s="99" t="str">
        <f t="shared" si="16"/>
        <v>05.10.2022</v>
      </c>
      <c r="V28" s="100">
        <f t="shared" si="17"/>
        <v>393.05</v>
      </c>
      <c r="W28" s="101">
        <f t="shared" si="18"/>
        <v>0</v>
      </c>
      <c r="X28" s="102">
        <f t="shared" si="19"/>
        <v>393.05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344</v>
      </c>
      <c r="E29" s="71" t="s">
        <v>92</v>
      </c>
      <c r="F29" s="65">
        <v>81.04</v>
      </c>
      <c r="G29" s="60"/>
      <c r="H29" s="190"/>
      <c r="I29" s="62">
        <f t="shared" si="10"/>
        <v>81.04</v>
      </c>
      <c r="J29" s="62"/>
      <c r="L29" s="63">
        <f t="shared" si="14"/>
        <v>81.04</v>
      </c>
      <c r="N29" s="171">
        <f t="shared" si="11"/>
        <v>20</v>
      </c>
      <c r="O29" s="94" t="s">
        <v>36</v>
      </c>
      <c r="P29" s="173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344</v>
      </c>
      <c r="U29" s="99" t="str">
        <f t="shared" si="16"/>
        <v>05.10.2022</v>
      </c>
      <c r="V29" s="100">
        <f t="shared" si="17"/>
        <v>81.04</v>
      </c>
      <c r="W29" s="101">
        <f t="shared" si="18"/>
        <v>0</v>
      </c>
      <c r="X29" s="102">
        <f t="shared" si="19"/>
        <v>81.04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342</v>
      </c>
      <c r="E30" s="71" t="s">
        <v>92</v>
      </c>
      <c r="F30" s="72">
        <v>301.13</v>
      </c>
      <c r="G30" s="60"/>
      <c r="H30" s="190"/>
      <c r="I30" s="62">
        <f t="shared" si="10"/>
        <v>301.13</v>
      </c>
      <c r="J30" s="62"/>
      <c r="L30" s="63">
        <f t="shared" si="14"/>
        <v>301.13</v>
      </c>
      <c r="N30" s="171">
        <f t="shared" si="11"/>
        <v>21</v>
      </c>
      <c r="O30" s="94" t="s">
        <v>36</v>
      </c>
      <c r="P30" s="173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342</v>
      </c>
      <c r="U30" s="99" t="str">
        <f t="shared" si="16"/>
        <v>05.10.2022</v>
      </c>
      <c r="V30" s="100">
        <f t="shared" si="17"/>
        <v>301.13</v>
      </c>
      <c r="W30" s="101">
        <f t="shared" si="18"/>
        <v>0</v>
      </c>
      <c r="X30" s="102">
        <f t="shared" si="19"/>
        <v>301.13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543</v>
      </c>
      <c r="E31" s="71" t="s">
        <v>85</v>
      </c>
      <c r="F31" s="65">
        <v>112.17</v>
      </c>
      <c r="G31" s="60"/>
      <c r="H31" s="190"/>
      <c r="I31" s="62">
        <f t="shared" si="10"/>
        <v>112.17</v>
      </c>
      <c r="J31" s="62"/>
      <c r="L31" s="63">
        <f t="shared" si="14"/>
        <v>112.17</v>
      </c>
      <c r="N31" s="171">
        <f t="shared" si="11"/>
        <v>22</v>
      </c>
      <c r="O31" s="94" t="s">
        <v>36</v>
      </c>
      <c r="P31" s="173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543</v>
      </c>
      <c r="U31" s="99" t="str">
        <f t="shared" si="16"/>
        <v>06.10.2022</v>
      </c>
      <c r="V31" s="100">
        <f t="shared" si="17"/>
        <v>112.17</v>
      </c>
      <c r="W31" s="101">
        <f t="shared" si="18"/>
        <v>0</v>
      </c>
      <c r="X31" s="102">
        <f t="shared" si="19"/>
        <v>112.17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948200109</v>
      </c>
      <c r="E32" s="71" t="s">
        <v>85</v>
      </c>
      <c r="F32" s="72">
        <v>242.77</v>
      </c>
      <c r="G32" s="60"/>
      <c r="H32" s="190"/>
      <c r="I32" s="62">
        <f t="shared" si="10"/>
        <v>242.77</v>
      </c>
      <c r="J32" s="62"/>
      <c r="L32" s="63">
        <f t="shared" si="14"/>
        <v>242.77</v>
      </c>
      <c r="N32" s="171">
        <f t="shared" si="11"/>
        <v>23</v>
      </c>
      <c r="O32" s="94" t="s">
        <v>36</v>
      </c>
      <c r="P32" s="173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948200109</v>
      </c>
      <c r="U32" s="99" t="str">
        <f t="shared" si="16"/>
        <v>06.10.2022</v>
      </c>
      <c r="V32" s="100">
        <f t="shared" si="17"/>
        <v>242.77</v>
      </c>
      <c r="W32" s="101">
        <f t="shared" si="18"/>
        <v>0</v>
      </c>
      <c r="X32" s="102">
        <f t="shared" si="19"/>
        <v>242.77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2095</v>
      </c>
      <c r="E33" s="71" t="s">
        <v>93</v>
      </c>
      <c r="F33" s="72">
        <v>228.75</v>
      </c>
      <c r="G33" s="60"/>
      <c r="H33" s="190"/>
      <c r="I33" s="62">
        <f t="shared" si="10"/>
        <v>228.75</v>
      </c>
      <c r="J33" s="62"/>
      <c r="L33" s="63">
        <f t="shared" si="14"/>
        <v>228.75</v>
      </c>
      <c r="N33" s="171">
        <f t="shared" si="11"/>
        <v>24</v>
      </c>
      <c r="O33" s="94" t="s">
        <v>36</v>
      </c>
      <c r="P33" s="173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2095</v>
      </c>
      <c r="U33" s="99" t="str">
        <f t="shared" si="16"/>
        <v>07.10.2022</v>
      </c>
      <c r="V33" s="100">
        <f t="shared" si="17"/>
        <v>228.75</v>
      </c>
      <c r="W33" s="101">
        <f t="shared" si="18"/>
        <v>0</v>
      </c>
      <c r="X33" s="102">
        <f t="shared" si="19"/>
        <v>228.75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715</v>
      </c>
      <c r="E34" s="71" t="s">
        <v>94</v>
      </c>
      <c r="F34" s="72">
        <v>72.63</v>
      </c>
      <c r="G34" s="60"/>
      <c r="H34" s="190"/>
      <c r="I34" s="62">
        <f t="shared" si="10"/>
        <v>72.63</v>
      </c>
      <c r="J34" s="62"/>
      <c r="L34" s="63">
        <f t="shared" si="14"/>
        <v>72.63</v>
      </c>
      <c r="N34" s="171">
        <f t="shared" si="11"/>
        <v>25</v>
      </c>
      <c r="O34" s="94" t="s">
        <v>36</v>
      </c>
      <c r="P34" s="173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715</v>
      </c>
      <c r="U34" s="99" t="str">
        <f t="shared" si="16"/>
        <v>08.10.2022</v>
      </c>
      <c r="V34" s="100">
        <f t="shared" si="17"/>
        <v>72.63</v>
      </c>
      <c r="W34" s="101">
        <f t="shared" si="18"/>
        <v>0</v>
      </c>
      <c r="X34" s="102">
        <f t="shared" si="19"/>
        <v>72.63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347</v>
      </c>
      <c r="E35" s="71" t="s">
        <v>95</v>
      </c>
      <c r="F35" s="65">
        <v>69.22</v>
      </c>
      <c r="G35" s="60"/>
      <c r="H35" s="190"/>
      <c r="I35" s="62">
        <f t="shared" si="10"/>
        <v>69.22</v>
      </c>
      <c r="J35" s="62"/>
      <c r="L35" s="63">
        <f t="shared" si="14"/>
        <v>69.22</v>
      </c>
      <c r="N35" s="171">
        <f t="shared" si="11"/>
        <v>26</v>
      </c>
      <c r="O35" s="94" t="s">
        <v>36</v>
      </c>
      <c r="P35" s="173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347</v>
      </c>
      <c r="U35" s="99" t="str">
        <f t="shared" si="16"/>
        <v>11.10.2022</v>
      </c>
      <c r="V35" s="100">
        <f t="shared" si="17"/>
        <v>69.22</v>
      </c>
      <c r="W35" s="101">
        <f t="shared" si="18"/>
        <v>0</v>
      </c>
      <c r="X35" s="102">
        <f t="shared" si="19"/>
        <v>69.22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151</v>
      </c>
      <c r="E36" s="71" t="s">
        <v>95</v>
      </c>
      <c r="F36" s="65">
        <v>87.24</v>
      </c>
      <c r="G36" s="60"/>
      <c r="H36" s="190"/>
      <c r="I36" s="62">
        <f t="shared" si="10"/>
        <v>87.24</v>
      </c>
      <c r="J36" s="62"/>
      <c r="L36" s="63">
        <f t="shared" si="14"/>
        <v>87.24</v>
      </c>
      <c r="N36" s="171">
        <f t="shared" si="11"/>
        <v>27</v>
      </c>
      <c r="O36" s="94" t="s">
        <v>36</v>
      </c>
      <c r="P36" s="173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151</v>
      </c>
      <c r="U36" s="99" t="str">
        <f t="shared" si="16"/>
        <v>11.10.2022</v>
      </c>
      <c r="V36" s="100">
        <f t="shared" si="17"/>
        <v>87.24</v>
      </c>
      <c r="W36" s="101">
        <f t="shared" si="18"/>
        <v>0</v>
      </c>
      <c r="X36" s="102">
        <f t="shared" si="19"/>
        <v>87.24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44</v>
      </c>
      <c r="E37" s="71" t="s">
        <v>95</v>
      </c>
      <c r="F37" s="65">
        <v>57.35</v>
      </c>
      <c r="G37" s="60"/>
      <c r="H37" s="190"/>
      <c r="I37" s="62">
        <f t="shared" si="10"/>
        <v>57.35</v>
      </c>
      <c r="J37" s="62"/>
      <c r="L37" s="63">
        <f t="shared" si="14"/>
        <v>57.35</v>
      </c>
      <c r="N37" s="171">
        <f t="shared" si="11"/>
        <v>28</v>
      </c>
      <c r="O37" s="94" t="s">
        <v>36</v>
      </c>
      <c r="P37" s="173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44</v>
      </c>
      <c r="U37" s="99" t="str">
        <f t="shared" si="16"/>
        <v>11.10.2022</v>
      </c>
      <c r="V37" s="100">
        <f t="shared" si="17"/>
        <v>57.35</v>
      </c>
      <c r="W37" s="101">
        <f t="shared" si="18"/>
        <v>0</v>
      </c>
      <c r="X37" s="102">
        <f t="shared" si="19"/>
        <v>57.35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552</v>
      </c>
      <c r="E38" s="71" t="s">
        <v>95</v>
      </c>
      <c r="F38" s="65">
        <v>325.79</v>
      </c>
      <c r="G38" s="60"/>
      <c r="H38" s="190"/>
      <c r="I38" s="62">
        <f t="shared" si="10"/>
        <v>325.79</v>
      </c>
      <c r="J38" s="62"/>
      <c r="L38" s="63">
        <f t="shared" si="14"/>
        <v>325.79</v>
      </c>
      <c r="N38" s="171">
        <f t="shared" si="11"/>
        <v>29</v>
      </c>
      <c r="O38" s="94" t="s">
        <v>36</v>
      </c>
      <c r="P38" s="173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552</v>
      </c>
      <c r="U38" s="99" t="str">
        <f t="shared" si="16"/>
        <v>11.10.2022</v>
      </c>
      <c r="V38" s="100">
        <f t="shared" si="17"/>
        <v>325.79</v>
      </c>
      <c r="W38" s="101">
        <f t="shared" si="18"/>
        <v>0</v>
      </c>
      <c r="X38" s="102">
        <f t="shared" si="19"/>
        <v>325.79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722</v>
      </c>
      <c r="E39" s="71" t="s">
        <v>96</v>
      </c>
      <c r="F39" s="65">
        <v>196.43</v>
      </c>
      <c r="G39" s="60"/>
      <c r="H39" s="190"/>
      <c r="I39" s="62">
        <f t="shared" si="10"/>
        <v>196.43</v>
      </c>
      <c r="J39" s="62"/>
      <c r="L39" s="63">
        <f t="shared" si="14"/>
        <v>196.43</v>
      </c>
      <c r="N39" s="171">
        <f t="shared" si="11"/>
        <v>30</v>
      </c>
      <c r="O39" s="94" t="s">
        <v>36</v>
      </c>
      <c r="P39" s="173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722</v>
      </c>
      <c r="U39" s="99" t="str">
        <f t="shared" si="16"/>
        <v>12.10.2022</v>
      </c>
      <c r="V39" s="100">
        <f t="shared" si="17"/>
        <v>196.43</v>
      </c>
      <c r="W39" s="101">
        <f t="shared" si="18"/>
        <v>0</v>
      </c>
      <c r="X39" s="102">
        <f t="shared" si="19"/>
        <v>196.43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349</v>
      </c>
      <c r="E40" s="71" t="s">
        <v>96</v>
      </c>
      <c r="F40" s="65">
        <v>40.19</v>
      </c>
      <c r="G40" s="60"/>
      <c r="H40" s="190"/>
      <c r="I40" s="62">
        <f t="shared" si="10"/>
        <v>40.19</v>
      </c>
      <c r="J40" s="62"/>
      <c r="L40" s="63">
        <f t="shared" si="14"/>
        <v>40.19</v>
      </c>
      <c r="N40" s="171">
        <f t="shared" si="11"/>
        <v>31</v>
      </c>
      <c r="O40" s="94" t="s">
        <v>36</v>
      </c>
      <c r="P40" s="173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349</v>
      </c>
      <c r="U40" s="99" t="str">
        <f t="shared" si="16"/>
        <v>12.10.2022</v>
      </c>
      <c r="V40" s="100">
        <f t="shared" si="17"/>
        <v>40.19</v>
      </c>
      <c r="W40" s="101">
        <f t="shared" si="18"/>
        <v>0</v>
      </c>
      <c r="X40" s="102">
        <f t="shared" si="19"/>
        <v>40.19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350</v>
      </c>
      <c r="E41" s="71" t="s">
        <v>97</v>
      </c>
      <c r="F41" s="65">
        <v>163.07</v>
      </c>
      <c r="G41" s="60"/>
      <c r="H41" s="190"/>
      <c r="I41" s="62">
        <f t="shared" si="10"/>
        <v>163.07</v>
      </c>
      <c r="J41" s="62"/>
      <c r="L41" s="63">
        <f t="shared" si="14"/>
        <v>163.07</v>
      </c>
      <c r="N41" s="171">
        <f t="shared" si="11"/>
        <v>32</v>
      </c>
      <c r="O41" s="94" t="s">
        <v>36</v>
      </c>
      <c r="P41" s="173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350</v>
      </c>
      <c r="U41" s="99" t="str">
        <f t="shared" si="16"/>
        <v>13.10.2022</v>
      </c>
      <c r="V41" s="100">
        <f t="shared" si="17"/>
        <v>163.07</v>
      </c>
      <c r="W41" s="101">
        <f t="shared" si="18"/>
        <v>0</v>
      </c>
      <c r="X41" s="102">
        <f t="shared" si="19"/>
        <v>163.07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110</v>
      </c>
      <c r="E42" s="71" t="s">
        <v>98</v>
      </c>
      <c r="F42" s="127">
        <v>112.17</v>
      </c>
      <c r="G42" s="60"/>
      <c r="H42" s="190"/>
      <c r="I42" s="62">
        <f t="shared" si="10"/>
        <v>112.17</v>
      </c>
      <c r="J42" s="62"/>
      <c r="L42" s="63">
        <f t="shared" si="14"/>
        <v>112.17</v>
      </c>
      <c r="N42" s="171">
        <f t="shared" si="11"/>
        <v>33</v>
      </c>
      <c r="O42" s="94" t="s">
        <v>36</v>
      </c>
      <c r="P42" s="173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110</v>
      </c>
      <c r="U42" s="99" t="str">
        <f t="shared" si="16"/>
        <v>14.10.2022</v>
      </c>
      <c r="V42" s="100">
        <f t="shared" si="17"/>
        <v>112.17</v>
      </c>
      <c r="W42" s="101">
        <f t="shared" si="18"/>
        <v>0</v>
      </c>
      <c r="X42" s="102">
        <f t="shared" si="19"/>
        <v>112.17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558</v>
      </c>
      <c r="E43" s="71" t="s">
        <v>98</v>
      </c>
      <c r="F43" s="65">
        <v>45.44</v>
      </c>
      <c r="G43" s="60"/>
      <c r="H43" s="190"/>
      <c r="I43" s="62">
        <f t="shared" si="10"/>
        <v>45.44</v>
      </c>
      <c r="J43" s="62"/>
      <c r="L43" s="63">
        <f t="shared" si="14"/>
        <v>45.44</v>
      </c>
      <c r="N43" s="171">
        <f t="shared" si="11"/>
        <v>34</v>
      </c>
      <c r="O43" s="94" t="s">
        <v>36</v>
      </c>
      <c r="P43" s="173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558</v>
      </c>
      <c r="U43" s="99" t="str">
        <f t="shared" si="16"/>
        <v>14.10.2022</v>
      </c>
      <c r="V43" s="100">
        <f t="shared" si="17"/>
        <v>45.44</v>
      </c>
      <c r="W43" s="101">
        <f t="shared" si="18"/>
        <v>0</v>
      </c>
      <c r="X43" s="102">
        <f t="shared" si="19"/>
        <v>45.44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22</v>
      </c>
      <c r="E44" s="71" t="s">
        <v>98</v>
      </c>
      <c r="F44" s="65">
        <v>53.56</v>
      </c>
      <c r="G44" s="60"/>
      <c r="H44" s="190"/>
      <c r="I44" s="62">
        <f t="shared" si="10"/>
        <v>53.56</v>
      </c>
      <c r="J44" s="62"/>
      <c r="L44" s="63">
        <f t="shared" si="14"/>
        <v>53.56</v>
      </c>
      <c r="N44" s="171">
        <f t="shared" si="11"/>
        <v>35</v>
      </c>
      <c r="O44" s="94" t="s">
        <v>36</v>
      </c>
      <c r="P44" s="173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22</v>
      </c>
      <c r="U44" s="99" t="str">
        <f aca="true" t="shared" si="23" ref="U44:U55">IF(E44=0,"0",E44)</f>
        <v>14.10.2022</v>
      </c>
      <c r="V44" s="100">
        <f aca="true" t="shared" si="24" ref="V44:V55">F44</f>
        <v>53.56</v>
      </c>
      <c r="W44" s="101">
        <f aca="true" t="shared" si="25" ref="W44:W55">V44-X44</f>
        <v>0</v>
      </c>
      <c r="X44" s="102">
        <f aca="true" t="shared" si="26" ref="X44:X55">I44</f>
        <v>53.56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295</v>
      </c>
      <c r="E45" s="71" t="s">
        <v>98</v>
      </c>
      <c r="F45" s="65">
        <v>206.67</v>
      </c>
      <c r="G45" s="60"/>
      <c r="H45" s="190"/>
      <c r="I45" s="62">
        <f t="shared" si="10"/>
        <v>206.67</v>
      </c>
      <c r="J45" s="62"/>
      <c r="L45" s="63">
        <f t="shared" si="14"/>
        <v>206.67</v>
      </c>
      <c r="N45" s="171">
        <f t="shared" si="11"/>
        <v>36</v>
      </c>
      <c r="O45" s="94" t="s">
        <v>36</v>
      </c>
      <c r="P45" s="173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295</v>
      </c>
      <c r="U45" s="99" t="str">
        <f t="shared" si="23"/>
        <v>14.10.2022</v>
      </c>
      <c r="V45" s="100">
        <f t="shared" si="24"/>
        <v>206.67</v>
      </c>
      <c r="W45" s="101">
        <f t="shared" si="25"/>
        <v>0</v>
      </c>
      <c r="X45" s="102">
        <f t="shared" si="26"/>
        <v>206.67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59</v>
      </c>
      <c r="E46" s="71" t="s">
        <v>98</v>
      </c>
      <c r="F46" s="72">
        <v>732</v>
      </c>
      <c r="G46" s="60"/>
      <c r="H46" s="190"/>
      <c r="I46" s="62">
        <f t="shared" si="10"/>
        <v>732</v>
      </c>
      <c r="J46" s="62"/>
      <c r="L46" s="63">
        <f>F46</f>
        <v>732</v>
      </c>
      <c r="N46" s="171">
        <f t="shared" si="11"/>
        <v>37</v>
      </c>
      <c r="O46" s="94" t="s">
        <v>36</v>
      </c>
      <c r="P46" s="173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59</v>
      </c>
      <c r="U46" s="99" t="str">
        <f t="shared" si="23"/>
        <v>14.10.2022</v>
      </c>
      <c r="V46" s="100">
        <f t="shared" si="24"/>
        <v>732</v>
      </c>
      <c r="W46" s="101">
        <f t="shared" si="25"/>
        <v>0</v>
      </c>
      <c r="X46" s="102">
        <f t="shared" si="26"/>
        <v>732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3203</v>
      </c>
      <c r="E47" s="71" t="s">
        <v>99</v>
      </c>
      <c r="F47" s="72">
        <v>81.58</v>
      </c>
      <c r="G47" s="60"/>
      <c r="H47" s="190"/>
      <c r="I47" s="62">
        <f t="shared" si="10"/>
        <v>81.58</v>
      </c>
      <c r="J47" s="62"/>
      <c r="L47" s="63">
        <f t="shared" si="14"/>
        <v>81.58</v>
      </c>
      <c r="N47" s="171">
        <f t="shared" si="11"/>
        <v>38</v>
      </c>
      <c r="O47" s="94" t="s">
        <v>36</v>
      </c>
      <c r="P47" s="173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3203</v>
      </c>
      <c r="U47" s="99" t="str">
        <f t="shared" si="23"/>
        <v>15.10.2022</v>
      </c>
      <c r="V47" s="100">
        <f t="shared" si="24"/>
        <v>81.58</v>
      </c>
      <c r="W47" s="101">
        <f t="shared" si="25"/>
        <v>0</v>
      </c>
      <c r="X47" s="102">
        <f t="shared" si="26"/>
        <v>81.58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351</v>
      </c>
      <c r="E48" s="71" t="s">
        <v>99</v>
      </c>
      <c r="F48" s="72">
        <v>228.22</v>
      </c>
      <c r="G48" s="60"/>
      <c r="H48" s="190"/>
      <c r="I48" s="62">
        <f t="shared" si="10"/>
        <v>228.22</v>
      </c>
      <c r="J48" s="62"/>
      <c r="L48" s="63">
        <f aca="true" t="shared" si="30" ref="L48:L55">F48</f>
        <v>228.22</v>
      </c>
      <c r="N48" s="171">
        <f t="shared" si="11"/>
        <v>39</v>
      </c>
      <c r="O48" s="94" t="s">
        <v>36</v>
      </c>
      <c r="P48" s="173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351</v>
      </c>
      <c r="U48" s="99" t="str">
        <f t="shared" si="23"/>
        <v>15.10.2022</v>
      </c>
      <c r="V48" s="100">
        <f t="shared" si="24"/>
        <v>228.22</v>
      </c>
      <c r="W48" s="101">
        <f t="shared" si="25"/>
        <v>0</v>
      </c>
      <c r="X48" s="102">
        <f t="shared" si="26"/>
        <v>228.22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2101</v>
      </c>
      <c r="E49" s="71" t="s">
        <v>100</v>
      </c>
      <c r="F49" s="65">
        <v>262.41</v>
      </c>
      <c r="G49" s="60"/>
      <c r="H49" s="190"/>
      <c r="I49" s="62">
        <f t="shared" si="10"/>
        <v>262.41</v>
      </c>
      <c r="J49" s="62"/>
      <c r="L49" s="63">
        <f t="shared" si="30"/>
        <v>262.41</v>
      </c>
      <c r="N49" s="171">
        <f t="shared" si="11"/>
        <v>40</v>
      </c>
      <c r="O49" s="94" t="s">
        <v>36</v>
      </c>
      <c r="P49" s="173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2101</v>
      </c>
      <c r="U49" s="99" t="str">
        <f t="shared" si="23"/>
        <v>16..10.2022</v>
      </c>
      <c r="V49" s="100">
        <f t="shared" si="24"/>
        <v>262.41</v>
      </c>
      <c r="W49" s="101">
        <f t="shared" si="25"/>
        <v>0</v>
      </c>
      <c r="X49" s="102">
        <f t="shared" si="26"/>
        <v>262.41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352</v>
      </c>
      <c r="E50" s="71" t="s">
        <v>101</v>
      </c>
      <c r="F50" s="65">
        <v>54.22</v>
      </c>
      <c r="G50" s="60"/>
      <c r="H50" s="190"/>
      <c r="I50" s="62">
        <f t="shared" si="10"/>
        <v>54.22</v>
      </c>
      <c r="J50" s="62"/>
      <c r="L50" s="63">
        <f t="shared" si="30"/>
        <v>54.22</v>
      </c>
      <c r="N50" s="171">
        <f t="shared" si="11"/>
        <v>41</v>
      </c>
      <c r="O50" s="94" t="s">
        <v>36</v>
      </c>
      <c r="P50" s="173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352</v>
      </c>
      <c r="U50" s="99" t="str">
        <f t="shared" si="23"/>
        <v>17.10.2022</v>
      </c>
      <c r="V50" s="100">
        <f t="shared" si="24"/>
        <v>54.22</v>
      </c>
      <c r="W50" s="101">
        <f t="shared" si="25"/>
        <v>0</v>
      </c>
      <c r="X50" s="102">
        <f t="shared" si="26"/>
        <v>54.22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353</v>
      </c>
      <c r="E51" s="71" t="s">
        <v>101</v>
      </c>
      <c r="F51" s="65">
        <v>197.01</v>
      </c>
      <c r="G51" s="60"/>
      <c r="H51" s="190"/>
      <c r="I51" s="62">
        <f t="shared" si="10"/>
        <v>197.01</v>
      </c>
      <c r="J51" s="62"/>
      <c r="L51" s="63">
        <f t="shared" si="30"/>
        <v>197.01</v>
      </c>
      <c r="N51" s="171">
        <f t="shared" si="11"/>
        <v>42</v>
      </c>
      <c r="O51" s="94" t="s">
        <v>36</v>
      </c>
      <c r="P51" s="173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353</v>
      </c>
      <c r="U51" s="99" t="str">
        <f t="shared" si="23"/>
        <v>17.10.2022</v>
      </c>
      <c r="V51" s="100">
        <f t="shared" si="24"/>
        <v>197.01</v>
      </c>
      <c r="W51" s="101">
        <f t="shared" si="25"/>
        <v>0</v>
      </c>
      <c r="X51" s="102">
        <f t="shared" si="26"/>
        <v>197.01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2105</v>
      </c>
      <c r="E52" s="71" t="s">
        <v>101</v>
      </c>
      <c r="F52" s="65">
        <v>398.65</v>
      </c>
      <c r="G52" s="60"/>
      <c r="H52" s="190"/>
      <c r="I52" s="62">
        <f t="shared" si="10"/>
        <v>398.65</v>
      </c>
      <c r="J52" s="62"/>
      <c r="L52" s="63">
        <f t="shared" si="30"/>
        <v>398.65</v>
      </c>
      <c r="N52" s="171">
        <f t="shared" si="11"/>
        <v>43</v>
      </c>
      <c r="O52" s="94" t="s">
        <v>36</v>
      </c>
      <c r="P52" s="173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2105</v>
      </c>
      <c r="U52" s="99" t="str">
        <f t="shared" si="23"/>
        <v>17.10.2022</v>
      </c>
      <c r="V52" s="100">
        <f t="shared" si="24"/>
        <v>398.65</v>
      </c>
      <c r="W52" s="101">
        <f t="shared" si="25"/>
        <v>0</v>
      </c>
      <c r="X52" s="102">
        <f t="shared" si="26"/>
        <v>398.65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564</v>
      </c>
      <c r="E53" s="71" t="s">
        <v>101</v>
      </c>
      <c r="F53" s="72">
        <v>106.7</v>
      </c>
      <c r="G53" s="60"/>
      <c r="H53" s="190"/>
      <c r="I53" s="62">
        <f t="shared" si="10"/>
        <v>106.7</v>
      </c>
      <c r="J53" s="62"/>
      <c r="L53" s="63">
        <f t="shared" si="30"/>
        <v>106.7</v>
      </c>
      <c r="N53" s="171">
        <f t="shared" si="11"/>
        <v>44</v>
      </c>
      <c r="O53" s="94" t="s">
        <v>36</v>
      </c>
      <c r="P53" s="173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564</v>
      </c>
      <c r="U53" s="99" t="str">
        <f t="shared" si="23"/>
        <v>17.10.2022</v>
      </c>
      <c r="V53" s="100">
        <f t="shared" si="24"/>
        <v>106.7</v>
      </c>
      <c r="W53" s="101">
        <f t="shared" si="25"/>
        <v>0</v>
      </c>
      <c r="X53" s="102">
        <f t="shared" si="26"/>
        <v>106.7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885</v>
      </c>
      <c r="E54" s="71" t="s">
        <v>101</v>
      </c>
      <c r="F54" s="72">
        <v>125.88</v>
      </c>
      <c r="G54" s="60"/>
      <c r="H54" s="190"/>
      <c r="I54" s="62">
        <f t="shared" si="10"/>
        <v>125.88</v>
      </c>
      <c r="J54" s="62"/>
      <c r="L54" s="63">
        <f t="shared" si="30"/>
        <v>125.88</v>
      </c>
      <c r="N54" s="171">
        <f t="shared" si="11"/>
        <v>45</v>
      </c>
      <c r="O54" s="94" t="s">
        <v>36</v>
      </c>
      <c r="P54" s="173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885</v>
      </c>
      <c r="U54" s="99" t="str">
        <f t="shared" si="23"/>
        <v>17.10.2022</v>
      </c>
      <c r="V54" s="100">
        <f t="shared" si="24"/>
        <v>125.88</v>
      </c>
      <c r="W54" s="101">
        <f t="shared" si="25"/>
        <v>0</v>
      </c>
      <c r="X54" s="102">
        <f t="shared" si="26"/>
        <v>125.88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565</v>
      </c>
      <c r="E55" s="71" t="s">
        <v>101</v>
      </c>
      <c r="F55" s="72">
        <v>458.19</v>
      </c>
      <c r="G55" s="60"/>
      <c r="H55" s="190"/>
      <c r="I55" s="62">
        <f t="shared" si="10"/>
        <v>458.19</v>
      </c>
      <c r="J55" s="62"/>
      <c r="L55" s="63">
        <f t="shared" si="30"/>
        <v>458.19</v>
      </c>
      <c r="N55" s="171">
        <f t="shared" si="11"/>
        <v>46</v>
      </c>
      <c r="O55" s="94" t="s">
        <v>36</v>
      </c>
      <c r="P55" s="173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565</v>
      </c>
      <c r="U55" s="99" t="str">
        <f t="shared" si="23"/>
        <v>17.10.2022</v>
      </c>
      <c r="V55" s="100">
        <f t="shared" si="24"/>
        <v>458.19</v>
      </c>
      <c r="W55" s="101">
        <f t="shared" si="25"/>
        <v>0</v>
      </c>
      <c r="X55" s="102">
        <f t="shared" si="26"/>
        <v>458.19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563</v>
      </c>
      <c r="E56" s="71" t="s">
        <v>101</v>
      </c>
      <c r="F56" s="65">
        <v>198.65</v>
      </c>
      <c r="G56" s="60"/>
      <c r="H56" s="190"/>
      <c r="I56" s="62">
        <f t="shared" si="10"/>
        <v>198.65</v>
      </c>
      <c r="J56" s="62"/>
      <c r="L56" s="63">
        <f>F56</f>
        <v>198.65</v>
      </c>
      <c r="N56" s="171">
        <f t="shared" si="11"/>
        <v>47</v>
      </c>
      <c r="O56" s="94" t="s">
        <v>36</v>
      </c>
      <c r="P56" s="173" t="s">
        <v>37</v>
      </c>
      <c r="Q56" s="95" t="s">
        <v>37</v>
      </c>
      <c r="R56" s="96" t="s">
        <v>48</v>
      </c>
      <c r="S56" s="97" t="s">
        <v>53</v>
      </c>
      <c r="T56" s="98">
        <f>D56</f>
        <v>563</v>
      </c>
      <c r="U56" s="99" t="str">
        <f>IF(E56=0,"0",E56)</f>
        <v>17.10.2022</v>
      </c>
      <c r="V56" s="100">
        <f>F56</f>
        <v>198.65</v>
      </c>
      <c r="W56" s="101">
        <f>V56-X56</f>
        <v>0</v>
      </c>
      <c r="X56" s="102">
        <f>I56</f>
        <v>198.65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60</v>
      </c>
      <c r="E57" s="71" t="s">
        <v>101</v>
      </c>
      <c r="F57" s="65">
        <v>156.44</v>
      </c>
      <c r="G57" s="60"/>
      <c r="H57" s="190"/>
      <c r="I57" s="62">
        <f t="shared" si="10"/>
        <v>156.44</v>
      </c>
      <c r="J57" s="62"/>
      <c r="L57" s="63">
        <f>F57</f>
        <v>156.44</v>
      </c>
      <c r="N57" s="171">
        <f t="shared" si="11"/>
        <v>48</v>
      </c>
      <c r="O57" s="94" t="s">
        <v>36</v>
      </c>
      <c r="P57" s="173" t="s">
        <v>37</v>
      </c>
      <c r="Q57" s="95" t="s">
        <v>37</v>
      </c>
      <c r="R57" s="96" t="s">
        <v>48</v>
      </c>
      <c r="S57" s="97" t="s">
        <v>53</v>
      </c>
      <c r="T57" s="98">
        <f>D57</f>
        <v>60</v>
      </c>
      <c r="U57" s="99" t="str">
        <f>IF(E57=0,"0",E57)</f>
        <v>17.10.2022</v>
      </c>
      <c r="V57" s="100">
        <f>F57</f>
        <v>156.44</v>
      </c>
      <c r="W57" s="101">
        <f>V57-X57</f>
        <v>0</v>
      </c>
      <c r="X57" s="102">
        <f>I57</f>
        <v>156.44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2104</v>
      </c>
      <c r="E58" s="71" t="s">
        <v>101</v>
      </c>
      <c r="F58" s="65">
        <v>162.3</v>
      </c>
      <c r="G58" s="60"/>
      <c r="H58" s="190"/>
      <c r="I58" s="62">
        <f t="shared" si="10"/>
        <v>162.3</v>
      </c>
      <c r="J58" s="62"/>
      <c r="L58" s="63">
        <f>F58</f>
        <v>162.3</v>
      </c>
      <c r="N58" s="171">
        <f t="shared" si="11"/>
        <v>49</v>
      </c>
      <c r="O58" s="94" t="s">
        <v>36</v>
      </c>
      <c r="P58" s="173" t="s">
        <v>37</v>
      </c>
      <c r="Q58" s="95" t="s">
        <v>37</v>
      </c>
      <c r="R58" s="96" t="s">
        <v>48</v>
      </c>
      <c r="S58" s="97" t="s">
        <v>53</v>
      </c>
      <c r="T58" s="98">
        <f>D58</f>
        <v>2104</v>
      </c>
      <c r="U58" s="99" t="str">
        <f>IF(E58=0,"0",E58)</f>
        <v>17.10.2022</v>
      </c>
      <c r="V58" s="100">
        <f>F58</f>
        <v>162.3</v>
      </c>
      <c r="W58" s="101">
        <f>V58-X58</f>
        <v>0</v>
      </c>
      <c r="X58" s="102">
        <f>I58</f>
        <v>162.3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3206</v>
      </c>
      <c r="E59" s="71" t="s">
        <v>84</v>
      </c>
      <c r="F59" s="65">
        <v>134.02</v>
      </c>
      <c r="G59" s="60"/>
      <c r="H59" s="190"/>
      <c r="I59" s="62">
        <f t="shared" si="10"/>
        <v>134.02</v>
      </c>
      <c r="J59" s="62"/>
      <c r="L59" s="63">
        <f>F59</f>
        <v>134.02</v>
      </c>
      <c r="N59" s="171">
        <f t="shared" si="11"/>
        <v>50</v>
      </c>
      <c r="O59" s="94" t="s">
        <v>36</v>
      </c>
      <c r="P59" s="173" t="s">
        <v>37</v>
      </c>
      <c r="Q59" s="95" t="s">
        <v>37</v>
      </c>
      <c r="R59" s="96" t="s">
        <v>48</v>
      </c>
      <c r="S59" s="97" t="s">
        <v>53</v>
      </c>
      <c r="T59" s="98">
        <f>D59</f>
        <v>3206</v>
      </c>
      <c r="U59" s="99" t="str">
        <f>IF(E59=0,"0",E59)</f>
        <v>18.10.2022</v>
      </c>
      <c r="V59" s="100">
        <f>F59</f>
        <v>134.02</v>
      </c>
      <c r="W59" s="101">
        <f>V59-X59</f>
        <v>0</v>
      </c>
      <c r="X59" s="102">
        <f>I59</f>
        <v>134.02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357</v>
      </c>
      <c r="E60" s="71" t="s">
        <v>84</v>
      </c>
      <c r="F60" s="65">
        <v>336.79</v>
      </c>
      <c r="G60" s="60"/>
      <c r="H60" s="190"/>
      <c r="I60" s="62">
        <f t="shared" si="10"/>
        <v>336.79</v>
      </c>
      <c r="J60" s="62"/>
      <c r="L60" s="63">
        <f aca="true" t="shared" si="33" ref="L60:L79">F60</f>
        <v>336.79</v>
      </c>
      <c r="N60" s="171">
        <f t="shared" si="11"/>
        <v>51</v>
      </c>
      <c r="O60" s="94" t="s">
        <v>36</v>
      </c>
      <c r="P60" s="173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90">D60</f>
        <v>357</v>
      </c>
      <c r="U60" s="99" t="str">
        <f aca="true" t="shared" si="35" ref="U60:U90">IF(E60=0,"0",E60)</f>
        <v>18.10.2022</v>
      </c>
      <c r="V60" s="100">
        <f aca="true" t="shared" si="36" ref="V60:V90">F60</f>
        <v>336.79</v>
      </c>
      <c r="W60" s="101">
        <f aca="true" t="shared" si="37" ref="W60:W90">V60-X60</f>
        <v>0</v>
      </c>
      <c r="X60" s="102">
        <f aca="true" t="shared" si="38" ref="X60:X90">I60</f>
        <v>336.79</v>
      </c>
      <c r="Y60" s="101">
        <f aca="true" t="shared" si="39" ref="Y60:Y90">G60+H60</f>
        <v>0</v>
      </c>
      <c r="Z60" s="103">
        <f aca="true" t="shared" si="40" ref="Z60:Z90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2109</v>
      </c>
      <c r="E61" s="71" t="s">
        <v>78</v>
      </c>
      <c r="F61" s="65">
        <v>178.34</v>
      </c>
      <c r="G61" s="60"/>
      <c r="H61" s="190"/>
      <c r="I61" s="62">
        <f t="shared" si="10"/>
        <v>178.34</v>
      </c>
      <c r="J61" s="62"/>
      <c r="L61" s="63">
        <f t="shared" si="33"/>
        <v>178.34</v>
      </c>
      <c r="N61" s="171">
        <f t="shared" si="11"/>
        <v>52</v>
      </c>
      <c r="O61" s="94" t="s">
        <v>36</v>
      </c>
      <c r="P61" s="173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2109</v>
      </c>
      <c r="U61" s="99" t="str">
        <f t="shared" si="35"/>
        <v>19.10.2022</v>
      </c>
      <c r="V61" s="100">
        <f t="shared" si="36"/>
        <v>178.34</v>
      </c>
      <c r="W61" s="101">
        <f t="shared" si="37"/>
        <v>0</v>
      </c>
      <c r="X61" s="102">
        <f t="shared" si="38"/>
        <v>178.34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2108</v>
      </c>
      <c r="E62" s="71" t="s">
        <v>78</v>
      </c>
      <c r="F62" s="65">
        <v>20.69</v>
      </c>
      <c r="G62" s="60"/>
      <c r="H62" s="190"/>
      <c r="I62" s="62">
        <f t="shared" si="10"/>
        <v>20.69</v>
      </c>
      <c r="J62" s="62"/>
      <c r="L62" s="63">
        <f t="shared" si="33"/>
        <v>20.69</v>
      </c>
      <c r="N62" s="171">
        <f t="shared" si="11"/>
        <v>53</v>
      </c>
      <c r="O62" s="94" t="s">
        <v>36</v>
      </c>
      <c r="P62" s="173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2108</v>
      </c>
      <c r="U62" s="99" t="str">
        <f t="shared" si="35"/>
        <v>19.10.2022</v>
      </c>
      <c r="V62" s="100">
        <f t="shared" si="36"/>
        <v>20.69</v>
      </c>
      <c r="W62" s="101">
        <f t="shared" si="37"/>
        <v>0</v>
      </c>
      <c r="X62" s="102">
        <f t="shared" si="38"/>
        <v>20.69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2107</v>
      </c>
      <c r="E63" s="71" t="s">
        <v>78</v>
      </c>
      <c r="F63" s="65">
        <v>50.82</v>
      </c>
      <c r="G63" s="60"/>
      <c r="H63" s="190"/>
      <c r="I63" s="62">
        <f t="shared" si="10"/>
        <v>50.82</v>
      </c>
      <c r="J63" s="62"/>
      <c r="L63" s="63">
        <f t="shared" si="33"/>
        <v>50.82</v>
      </c>
      <c r="N63" s="171">
        <f t="shared" si="11"/>
        <v>54</v>
      </c>
      <c r="O63" s="94" t="s">
        <v>36</v>
      </c>
      <c r="P63" s="173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2107</v>
      </c>
      <c r="U63" s="99" t="str">
        <f t="shared" si="35"/>
        <v>19.10.2022</v>
      </c>
      <c r="V63" s="100">
        <f t="shared" si="36"/>
        <v>50.82</v>
      </c>
      <c r="W63" s="101">
        <f t="shared" si="37"/>
        <v>0</v>
      </c>
      <c r="X63" s="102">
        <f t="shared" si="38"/>
        <v>50.82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2016</v>
      </c>
      <c r="E64" s="71" t="s">
        <v>78</v>
      </c>
      <c r="F64" s="65">
        <v>4.53</v>
      </c>
      <c r="G64" s="60"/>
      <c r="H64" s="190"/>
      <c r="I64" s="62">
        <f t="shared" si="10"/>
        <v>4.53</v>
      </c>
      <c r="J64" s="62"/>
      <c r="L64" s="63">
        <f t="shared" si="33"/>
        <v>4.53</v>
      </c>
      <c r="N64" s="171">
        <f t="shared" si="11"/>
        <v>55</v>
      </c>
      <c r="O64" s="94" t="s">
        <v>36</v>
      </c>
      <c r="P64" s="173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2016</v>
      </c>
      <c r="U64" s="99" t="str">
        <f t="shared" si="35"/>
        <v>19.10.2022</v>
      </c>
      <c r="V64" s="100">
        <f t="shared" si="36"/>
        <v>4.53</v>
      </c>
      <c r="W64" s="101">
        <f t="shared" si="37"/>
        <v>0</v>
      </c>
      <c r="X64" s="102">
        <f t="shared" si="38"/>
        <v>4.53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1534</v>
      </c>
      <c r="E65" s="71" t="s">
        <v>78</v>
      </c>
      <c r="F65" s="65">
        <v>248.15</v>
      </c>
      <c r="G65" s="60"/>
      <c r="H65" s="190"/>
      <c r="I65" s="62">
        <f t="shared" si="10"/>
        <v>248.15</v>
      </c>
      <c r="J65" s="62"/>
      <c r="L65" s="63">
        <f t="shared" si="33"/>
        <v>248.15</v>
      </c>
      <c r="N65" s="171">
        <f t="shared" si="11"/>
        <v>56</v>
      </c>
      <c r="O65" s="94" t="s">
        <v>36</v>
      </c>
      <c r="P65" s="173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1534</v>
      </c>
      <c r="U65" s="99" t="str">
        <f t="shared" si="35"/>
        <v>19.10.2022</v>
      </c>
      <c r="V65" s="100">
        <f t="shared" si="36"/>
        <v>248.15</v>
      </c>
      <c r="W65" s="101">
        <f t="shared" si="37"/>
        <v>0</v>
      </c>
      <c r="X65" s="102">
        <f t="shared" si="38"/>
        <v>248.15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358</v>
      </c>
      <c r="E66" s="71" t="s">
        <v>78</v>
      </c>
      <c r="F66" s="65">
        <v>159.19</v>
      </c>
      <c r="G66" s="60"/>
      <c r="H66" s="190"/>
      <c r="I66" s="62">
        <f t="shared" si="10"/>
        <v>159.19</v>
      </c>
      <c r="J66" s="62"/>
      <c r="L66" s="63">
        <f t="shared" si="33"/>
        <v>159.19</v>
      </c>
      <c r="N66" s="171">
        <f t="shared" si="11"/>
        <v>57</v>
      </c>
      <c r="O66" s="94" t="s">
        <v>36</v>
      </c>
      <c r="P66" s="173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358</v>
      </c>
      <c r="U66" s="99" t="str">
        <f t="shared" si="35"/>
        <v>19.10.2022</v>
      </c>
      <c r="V66" s="100">
        <f t="shared" si="36"/>
        <v>159.19</v>
      </c>
      <c r="W66" s="101">
        <f t="shared" si="37"/>
        <v>0</v>
      </c>
      <c r="X66" s="102">
        <f t="shared" si="38"/>
        <v>159.19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363</v>
      </c>
      <c r="E67" s="71" t="s">
        <v>102</v>
      </c>
      <c r="F67" s="65">
        <v>153.24</v>
      </c>
      <c r="G67" s="60"/>
      <c r="H67" s="190"/>
      <c r="I67" s="62">
        <f t="shared" si="10"/>
        <v>153.24</v>
      </c>
      <c r="J67" s="62"/>
      <c r="L67" s="63">
        <f t="shared" si="33"/>
        <v>153.24</v>
      </c>
      <c r="N67" s="171">
        <f t="shared" si="11"/>
        <v>58</v>
      </c>
      <c r="O67" s="94" t="s">
        <v>36</v>
      </c>
      <c r="P67" s="173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363</v>
      </c>
      <c r="U67" s="99" t="str">
        <f t="shared" si="35"/>
        <v>20.10.2022</v>
      </c>
      <c r="V67" s="100">
        <f t="shared" si="36"/>
        <v>153.24</v>
      </c>
      <c r="W67" s="101">
        <f t="shared" si="37"/>
        <v>0</v>
      </c>
      <c r="X67" s="102">
        <f t="shared" si="38"/>
        <v>153.24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362</v>
      </c>
      <c r="E68" s="71" t="s">
        <v>102</v>
      </c>
      <c r="F68" s="65">
        <v>159.36</v>
      </c>
      <c r="G68" s="60"/>
      <c r="H68" s="190"/>
      <c r="I68" s="62">
        <f t="shared" si="10"/>
        <v>159.36</v>
      </c>
      <c r="J68" s="62"/>
      <c r="L68" s="63">
        <f t="shared" si="33"/>
        <v>159.36</v>
      </c>
      <c r="N68" s="171">
        <f t="shared" si="11"/>
        <v>59</v>
      </c>
      <c r="O68" s="94" t="s">
        <v>36</v>
      </c>
      <c r="P68" s="173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362</v>
      </c>
      <c r="U68" s="99" t="str">
        <f t="shared" si="35"/>
        <v>20.10.2022</v>
      </c>
      <c r="V68" s="100">
        <f t="shared" si="36"/>
        <v>159.36</v>
      </c>
      <c r="W68" s="101">
        <f t="shared" si="37"/>
        <v>0</v>
      </c>
      <c r="X68" s="102">
        <f t="shared" si="38"/>
        <v>159.36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361</v>
      </c>
      <c r="E69" s="71" t="s">
        <v>102</v>
      </c>
      <c r="F69" s="65">
        <v>41.6</v>
      </c>
      <c r="G69" s="60"/>
      <c r="H69" s="190"/>
      <c r="I69" s="62">
        <f t="shared" si="10"/>
        <v>41.6</v>
      </c>
      <c r="J69" s="62"/>
      <c r="L69" s="63">
        <f t="shared" si="33"/>
        <v>41.6</v>
      </c>
      <c r="N69" s="171">
        <f t="shared" si="11"/>
        <v>60</v>
      </c>
      <c r="O69" s="94" t="s">
        <v>36</v>
      </c>
      <c r="P69" s="173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361</v>
      </c>
      <c r="U69" s="99" t="str">
        <f t="shared" si="35"/>
        <v>20.10.2022</v>
      </c>
      <c r="V69" s="100">
        <f t="shared" si="36"/>
        <v>41.6</v>
      </c>
      <c r="W69" s="101">
        <f t="shared" si="37"/>
        <v>0</v>
      </c>
      <c r="X69" s="102">
        <f t="shared" si="38"/>
        <v>41.6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364</v>
      </c>
      <c r="E70" s="71" t="s">
        <v>102</v>
      </c>
      <c r="F70" s="65">
        <v>21.24</v>
      </c>
      <c r="G70" s="60"/>
      <c r="H70" s="190"/>
      <c r="I70" s="62">
        <f t="shared" si="10"/>
        <v>21.24</v>
      </c>
      <c r="J70" s="62"/>
      <c r="L70" s="63">
        <f t="shared" si="33"/>
        <v>21.24</v>
      </c>
      <c r="N70" s="171">
        <f t="shared" si="11"/>
        <v>61</v>
      </c>
      <c r="O70" s="94" t="s">
        <v>36</v>
      </c>
      <c r="P70" s="173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364</v>
      </c>
      <c r="U70" s="99" t="str">
        <f t="shared" si="35"/>
        <v>20.10.2022</v>
      </c>
      <c r="V70" s="100">
        <f t="shared" si="36"/>
        <v>21.24</v>
      </c>
      <c r="W70" s="101">
        <f t="shared" si="37"/>
        <v>0</v>
      </c>
      <c r="X70" s="102">
        <f t="shared" si="38"/>
        <v>21.24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365</v>
      </c>
      <c r="E71" s="71" t="s">
        <v>102</v>
      </c>
      <c r="F71" s="65">
        <v>80.36</v>
      </c>
      <c r="G71" s="60"/>
      <c r="H71" s="190"/>
      <c r="I71" s="62">
        <f t="shared" si="10"/>
        <v>80.36</v>
      </c>
      <c r="J71" s="62"/>
      <c r="L71" s="63">
        <f t="shared" si="33"/>
        <v>80.36</v>
      </c>
      <c r="N71" s="171">
        <f t="shared" si="11"/>
        <v>62</v>
      </c>
      <c r="O71" s="94" t="s">
        <v>36</v>
      </c>
      <c r="P71" s="173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365</v>
      </c>
      <c r="U71" s="99" t="str">
        <f t="shared" si="35"/>
        <v>20.10.2022</v>
      </c>
      <c r="V71" s="100">
        <f t="shared" si="36"/>
        <v>80.36</v>
      </c>
      <c r="W71" s="101">
        <f t="shared" si="37"/>
        <v>0</v>
      </c>
      <c r="X71" s="102">
        <f t="shared" si="38"/>
        <v>80.36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519</v>
      </c>
      <c r="E72" s="71" t="s">
        <v>102</v>
      </c>
      <c r="F72" s="65">
        <v>65.86</v>
      </c>
      <c r="G72" s="60"/>
      <c r="H72" s="190"/>
      <c r="I72" s="62">
        <f t="shared" si="10"/>
        <v>65.86</v>
      </c>
      <c r="J72" s="62"/>
      <c r="L72" s="63">
        <f t="shared" si="33"/>
        <v>65.86</v>
      </c>
      <c r="N72" s="171">
        <f t="shared" si="11"/>
        <v>63</v>
      </c>
      <c r="O72" s="94" t="s">
        <v>36</v>
      </c>
      <c r="P72" s="173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519</v>
      </c>
      <c r="U72" s="99" t="str">
        <f t="shared" si="35"/>
        <v>20.10.2022</v>
      </c>
      <c r="V72" s="100">
        <f t="shared" si="36"/>
        <v>65.86</v>
      </c>
      <c r="W72" s="101">
        <f t="shared" si="37"/>
        <v>0</v>
      </c>
      <c r="X72" s="102">
        <f t="shared" si="38"/>
        <v>65.86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61</v>
      </c>
      <c r="E73" s="71" t="s">
        <v>102</v>
      </c>
      <c r="F73" s="65">
        <v>226.65</v>
      </c>
      <c r="G73" s="60"/>
      <c r="H73" s="190"/>
      <c r="I73" s="62">
        <f t="shared" si="10"/>
        <v>226.65</v>
      </c>
      <c r="J73" s="62"/>
      <c r="L73" s="63">
        <f t="shared" si="33"/>
        <v>226.65</v>
      </c>
      <c r="N73" s="171">
        <f t="shared" si="11"/>
        <v>64</v>
      </c>
      <c r="O73" s="94" t="s">
        <v>36</v>
      </c>
      <c r="P73" s="173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61</v>
      </c>
      <c r="U73" s="99" t="str">
        <f t="shared" si="35"/>
        <v>20.10.2022</v>
      </c>
      <c r="V73" s="100">
        <f t="shared" si="36"/>
        <v>226.65</v>
      </c>
      <c r="W73" s="101">
        <f t="shared" si="37"/>
        <v>0</v>
      </c>
      <c r="X73" s="102">
        <f t="shared" si="38"/>
        <v>226.65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571</v>
      </c>
      <c r="E74" s="71" t="s">
        <v>102</v>
      </c>
      <c r="F74" s="65">
        <v>207.79</v>
      </c>
      <c r="G74" s="60"/>
      <c r="H74" s="190"/>
      <c r="I74" s="62">
        <f t="shared" si="10"/>
        <v>207.79</v>
      </c>
      <c r="J74" s="62"/>
      <c r="L74" s="63">
        <f t="shared" si="33"/>
        <v>207.79</v>
      </c>
      <c r="N74" s="171">
        <f t="shared" si="11"/>
        <v>65</v>
      </c>
      <c r="O74" s="94" t="s">
        <v>36</v>
      </c>
      <c r="P74" s="173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571</v>
      </c>
      <c r="U74" s="99" t="str">
        <f t="shared" si="35"/>
        <v>20.10.2022</v>
      </c>
      <c r="V74" s="100">
        <f t="shared" si="36"/>
        <v>207.79</v>
      </c>
      <c r="W74" s="101">
        <f t="shared" si="37"/>
        <v>0</v>
      </c>
      <c r="X74" s="102">
        <f t="shared" si="38"/>
        <v>207.79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aca="true" t="shared" si="43" ref="A75:B79">N75</f>
        <v>66</v>
      </c>
      <c r="B75" s="61" t="str">
        <f t="shared" si="43"/>
        <v>SPITAL JUDETEAN BAIA MARE</v>
      </c>
      <c r="C75" s="70"/>
      <c r="D75" s="70">
        <v>2112</v>
      </c>
      <c r="E75" s="71" t="s">
        <v>102</v>
      </c>
      <c r="F75" s="65">
        <v>90.89</v>
      </c>
      <c r="G75" s="60"/>
      <c r="H75" s="190"/>
      <c r="I75" s="62">
        <f aca="true" t="shared" si="44" ref="I75:I97">F75-G75-H75-J75</f>
        <v>90.89</v>
      </c>
      <c r="J75" s="62"/>
      <c r="L75" s="63">
        <f t="shared" si="33"/>
        <v>90.89</v>
      </c>
      <c r="N75" s="171">
        <f t="shared" si="11"/>
        <v>66</v>
      </c>
      <c r="O75" s="94" t="s">
        <v>36</v>
      </c>
      <c r="P75" s="173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2112</v>
      </c>
      <c r="U75" s="99" t="str">
        <f t="shared" si="35"/>
        <v>20.10.2022</v>
      </c>
      <c r="V75" s="100">
        <f t="shared" si="36"/>
        <v>90.89</v>
      </c>
      <c r="W75" s="101">
        <f t="shared" si="37"/>
        <v>0</v>
      </c>
      <c r="X75" s="102">
        <f t="shared" si="38"/>
        <v>90.89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184027</v>
      </c>
      <c r="E76" s="71" t="s">
        <v>102</v>
      </c>
      <c r="F76" s="65">
        <v>131.8</v>
      </c>
      <c r="G76" s="60"/>
      <c r="H76" s="190"/>
      <c r="I76" s="62">
        <f t="shared" si="44"/>
        <v>131.8</v>
      </c>
      <c r="J76" s="62"/>
      <c r="L76" s="63">
        <f t="shared" si="33"/>
        <v>131.8</v>
      </c>
      <c r="N76" s="171">
        <f aca="true" t="shared" si="45" ref="N76:N102">N75+1</f>
        <v>67</v>
      </c>
      <c r="O76" s="94" t="s">
        <v>36</v>
      </c>
      <c r="P76" s="173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184027</v>
      </c>
      <c r="U76" s="99" t="str">
        <f t="shared" si="35"/>
        <v>20.10.2022</v>
      </c>
      <c r="V76" s="100">
        <f t="shared" si="36"/>
        <v>131.8</v>
      </c>
      <c r="W76" s="101">
        <f t="shared" si="37"/>
        <v>0</v>
      </c>
      <c r="X76" s="102">
        <f t="shared" si="38"/>
        <v>131.8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122</v>
      </c>
      <c r="E77" s="71" t="s">
        <v>103</v>
      </c>
      <c r="F77" s="65">
        <v>198.81</v>
      </c>
      <c r="G77" s="60"/>
      <c r="H77" s="190"/>
      <c r="I77" s="62">
        <f t="shared" si="44"/>
        <v>198.81</v>
      </c>
      <c r="J77" s="62"/>
      <c r="L77" s="63">
        <f t="shared" si="33"/>
        <v>198.81</v>
      </c>
      <c r="N77" s="171">
        <f t="shared" si="45"/>
        <v>68</v>
      </c>
      <c r="O77" s="94" t="s">
        <v>36</v>
      </c>
      <c r="P77" s="173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122</v>
      </c>
      <c r="U77" s="99" t="str">
        <f t="shared" si="35"/>
        <v>21.10.2022</v>
      </c>
      <c r="V77" s="100">
        <f t="shared" si="36"/>
        <v>198.81</v>
      </c>
      <c r="W77" s="101">
        <f t="shared" si="37"/>
        <v>0</v>
      </c>
      <c r="X77" s="102">
        <f t="shared" si="38"/>
        <v>198.81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575</v>
      </c>
      <c r="E78" s="71" t="s">
        <v>103</v>
      </c>
      <c r="F78" s="65">
        <v>121.27</v>
      </c>
      <c r="G78" s="60"/>
      <c r="H78" s="190"/>
      <c r="I78" s="62">
        <f t="shared" si="44"/>
        <v>121.27</v>
      </c>
      <c r="J78" s="62"/>
      <c r="L78" s="63">
        <f t="shared" si="33"/>
        <v>121.27</v>
      </c>
      <c r="N78" s="171">
        <f t="shared" si="45"/>
        <v>69</v>
      </c>
      <c r="O78" s="94" t="s">
        <v>36</v>
      </c>
      <c r="P78" s="173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575</v>
      </c>
      <c r="U78" s="99" t="str">
        <f t="shared" si="35"/>
        <v>21.10.2022</v>
      </c>
      <c r="V78" s="100">
        <f t="shared" si="36"/>
        <v>121.27</v>
      </c>
      <c r="W78" s="101">
        <f t="shared" si="37"/>
        <v>0</v>
      </c>
      <c r="X78" s="102">
        <f t="shared" si="38"/>
        <v>121.27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912600780</v>
      </c>
      <c r="E79" s="71" t="s">
        <v>104</v>
      </c>
      <c r="F79" s="65">
        <v>23.08</v>
      </c>
      <c r="G79" s="60"/>
      <c r="H79" s="190"/>
      <c r="I79" s="62">
        <f t="shared" si="44"/>
        <v>23.08</v>
      </c>
      <c r="J79" s="62"/>
      <c r="L79" s="63">
        <f t="shared" si="33"/>
        <v>23.08</v>
      </c>
      <c r="N79" s="171">
        <f t="shared" si="45"/>
        <v>70</v>
      </c>
      <c r="O79" s="94" t="s">
        <v>36</v>
      </c>
      <c r="P79" s="173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912600780</v>
      </c>
      <c r="U79" s="99" t="str">
        <f t="shared" si="35"/>
        <v>22.10.2022</v>
      </c>
      <c r="V79" s="100">
        <f t="shared" si="36"/>
        <v>23.08</v>
      </c>
      <c r="W79" s="101">
        <f t="shared" si="37"/>
        <v>0</v>
      </c>
      <c r="X79" s="102">
        <f t="shared" si="38"/>
        <v>23.08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aca="true" t="shared" si="46" ref="A80:A102">N80</f>
        <v>71</v>
      </c>
      <c r="B80" s="61" t="str">
        <f aca="true" t="shared" si="47" ref="B80:B102">O80</f>
        <v>SPITAL JUDETEAN BAIA MARE</v>
      </c>
      <c r="C80" s="70"/>
      <c r="D80" s="70">
        <v>62</v>
      </c>
      <c r="E80" s="71" t="s">
        <v>102</v>
      </c>
      <c r="F80" s="65">
        <v>81.23</v>
      </c>
      <c r="G80" s="60"/>
      <c r="H80" s="190"/>
      <c r="I80" s="62">
        <f t="shared" si="44"/>
        <v>81.23</v>
      </c>
      <c r="J80" s="62"/>
      <c r="L80" s="63">
        <f aca="true" t="shared" si="48" ref="L80:L102">F80</f>
        <v>81.23</v>
      </c>
      <c r="N80" s="171">
        <f t="shared" si="45"/>
        <v>71</v>
      </c>
      <c r="O80" s="94" t="s">
        <v>36</v>
      </c>
      <c r="P80" s="173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62</v>
      </c>
      <c r="U80" s="99" t="str">
        <f t="shared" si="35"/>
        <v>20.10.2022</v>
      </c>
      <c r="V80" s="100">
        <f t="shared" si="36"/>
        <v>81.23</v>
      </c>
      <c r="W80" s="101">
        <f t="shared" si="37"/>
        <v>0</v>
      </c>
      <c r="X80" s="102">
        <f t="shared" si="38"/>
        <v>81.23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1535</v>
      </c>
      <c r="E81" s="71" t="s">
        <v>103</v>
      </c>
      <c r="F81" s="65">
        <v>142.26</v>
      </c>
      <c r="G81" s="60"/>
      <c r="H81" s="190"/>
      <c r="I81" s="62">
        <f t="shared" si="44"/>
        <v>142.26</v>
      </c>
      <c r="J81" s="62"/>
      <c r="L81" s="63">
        <f t="shared" si="48"/>
        <v>142.26</v>
      </c>
      <c r="N81" s="171">
        <f t="shared" si="45"/>
        <v>72</v>
      </c>
      <c r="O81" s="94" t="s">
        <v>36</v>
      </c>
      <c r="P81" s="173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1535</v>
      </c>
      <c r="U81" s="99" t="str">
        <f t="shared" si="35"/>
        <v>21.10.2022</v>
      </c>
      <c r="V81" s="100">
        <f t="shared" si="36"/>
        <v>142.26</v>
      </c>
      <c r="W81" s="101">
        <f t="shared" si="37"/>
        <v>0</v>
      </c>
      <c r="X81" s="102">
        <f t="shared" si="38"/>
        <v>142.26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45</v>
      </c>
      <c r="E82" s="71" t="s">
        <v>104</v>
      </c>
      <c r="F82" s="65">
        <v>73.42</v>
      </c>
      <c r="G82" s="60"/>
      <c r="H82" s="190"/>
      <c r="I82" s="62">
        <f t="shared" si="44"/>
        <v>73.42</v>
      </c>
      <c r="J82" s="62"/>
      <c r="L82" s="63">
        <f t="shared" si="48"/>
        <v>73.42</v>
      </c>
      <c r="N82" s="171">
        <f t="shared" si="45"/>
        <v>73</v>
      </c>
      <c r="O82" s="94" t="s">
        <v>36</v>
      </c>
      <c r="P82" s="173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45</v>
      </c>
      <c r="U82" s="99" t="str">
        <f t="shared" si="35"/>
        <v>22.10.2022</v>
      </c>
      <c r="V82" s="100">
        <f t="shared" si="36"/>
        <v>73.42</v>
      </c>
      <c r="W82" s="101">
        <f t="shared" si="37"/>
        <v>0</v>
      </c>
      <c r="X82" s="102">
        <f t="shared" si="38"/>
        <v>73.42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578</v>
      </c>
      <c r="E83" s="71" t="s">
        <v>83</v>
      </c>
      <c r="F83" s="65">
        <v>251.36</v>
      </c>
      <c r="G83" s="60"/>
      <c r="H83" s="190"/>
      <c r="I83" s="62">
        <f t="shared" si="44"/>
        <v>251.36</v>
      </c>
      <c r="J83" s="62"/>
      <c r="L83" s="63">
        <f t="shared" si="48"/>
        <v>251.36</v>
      </c>
      <c r="N83" s="171">
        <f t="shared" si="45"/>
        <v>74</v>
      </c>
      <c r="O83" s="94" t="s">
        <v>36</v>
      </c>
      <c r="P83" s="173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578</v>
      </c>
      <c r="U83" s="99" t="str">
        <f t="shared" si="35"/>
        <v>24.10.2022</v>
      </c>
      <c r="V83" s="100">
        <f t="shared" si="36"/>
        <v>251.36</v>
      </c>
      <c r="W83" s="101">
        <f t="shared" si="37"/>
        <v>0</v>
      </c>
      <c r="X83" s="102">
        <f t="shared" si="38"/>
        <v>251.36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577</v>
      </c>
      <c r="E84" s="71" t="s">
        <v>83</v>
      </c>
      <c r="F84" s="65">
        <v>49.65</v>
      </c>
      <c r="G84" s="60"/>
      <c r="H84" s="190"/>
      <c r="I84" s="62">
        <f t="shared" si="44"/>
        <v>49.65</v>
      </c>
      <c r="J84" s="62"/>
      <c r="L84" s="63">
        <f t="shared" si="48"/>
        <v>49.65</v>
      </c>
      <c r="N84" s="171">
        <f t="shared" si="45"/>
        <v>75</v>
      </c>
      <c r="O84" s="94" t="s">
        <v>36</v>
      </c>
      <c r="P84" s="173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577</v>
      </c>
      <c r="U84" s="99" t="str">
        <f t="shared" si="35"/>
        <v>24.10.2022</v>
      </c>
      <c r="V84" s="100">
        <f t="shared" si="36"/>
        <v>49.65</v>
      </c>
      <c r="W84" s="101">
        <f t="shared" si="37"/>
        <v>0</v>
      </c>
      <c r="X84" s="102">
        <f t="shared" si="38"/>
        <v>49.65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576</v>
      </c>
      <c r="E85" s="71" t="s">
        <v>83</v>
      </c>
      <c r="F85" s="65">
        <v>198.22</v>
      </c>
      <c r="G85" s="60"/>
      <c r="H85" s="190"/>
      <c r="I85" s="62">
        <f t="shared" si="44"/>
        <v>198.22</v>
      </c>
      <c r="J85" s="62"/>
      <c r="L85" s="63">
        <f t="shared" si="48"/>
        <v>198.22</v>
      </c>
      <c r="N85" s="171">
        <f t="shared" si="45"/>
        <v>76</v>
      </c>
      <c r="O85" s="94" t="s">
        <v>36</v>
      </c>
      <c r="P85" s="173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576</v>
      </c>
      <c r="U85" s="99" t="str">
        <f t="shared" si="35"/>
        <v>24.10.2022</v>
      </c>
      <c r="V85" s="100">
        <f t="shared" si="36"/>
        <v>198.22</v>
      </c>
      <c r="W85" s="101">
        <f t="shared" si="37"/>
        <v>0</v>
      </c>
      <c r="X85" s="102">
        <f t="shared" si="38"/>
        <v>198.22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889</v>
      </c>
      <c r="E86" s="71" t="s">
        <v>80</v>
      </c>
      <c r="F86" s="65">
        <v>310.24</v>
      </c>
      <c r="G86" s="60"/>
      <c r="H86" s="190"/>
      <c r="I86" s="62">
        <f t="shared" si="44"/>
        <v>310.24</v>
      </c>
      <c r="J86" s="62"/>
      <c r="L86" s="63">
        <f t="shared" si="48"/>
        <v>310.24</v>
      </c>
      <c r="N86" s="171">
        <f t="shared" si="45"/>
        <v>77</v>
      </c>
      <c r="O86" s="94" t="s">
        <v>36</v>
      </c>
      <c r="P86" s="173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889</v>
      </c>
      <c r="U86" s="99" t="str">
        <f t="shared" si="35"/>
        <v>25.10.2022</v>
      </c>
      <c r="V86" s="100">
        <f t="shared" si="36"/>
        <v>310.24</v>
      </c>
      <c r="W86" s="101">
        <f t="shared" si="37"/>
        <v>0</v>
      </c>
      <c r="X86" s="102">
        <f t="shared" si="38"/>
        <v>310.24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580</v>
      </c>
      <c r="E87" s="71" t="s">
        <v>80</v>
      </c>
      <c r="F87" s="65">
        <v>145.99</v>
      </c>
      <c r="G87" s="60"/>
      <c r="H87" s="190"/>
      <c r="I87" s="62">
        <f t="shared" si="44"/>
        <v>145.99</v>
      </c>
      <c r="J87" s="62"/>
      <c r="L87" s="63">
        <f t="shared" si="48"/>
        <v>145.99</v>
      </c>
      <c r="N87" s="171">
        <f t="shared" si="45"/>
        <v>78</v>
      </c>
      <c r="O87" s="94" t="s">
        <v>36</v>
      </c>
      <c r="P87" s="173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580</v>
      </c>
      <c r="U87" s="99" t="str">
        <f t="shared" si="35"/>
        <v>25.10.2022</v>
      </c>
      <c r="V87" s="100">
        <f t="shared" si="36"/>
        <v>145.99</v>
      </c>
      <c r="W87" s="101">
        <f t="shared" si="37"/>
        <v>0</v>
      </c>
      <c r="X87" s="102">
        <f t="shared" si="38"/>
        <v>145.99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2119</v>
      </c>
      <c r="E88" s="71" t="s">
        <v>80</v>
      </c>
      <c r="F88" s="65">
        <v>82.95</v>
      </c>
      <c r="G88" s="60"/>
      <c r="H88" s="190"/>
      <c r="I88" s="62">
        <f t="shared" si="44"/>
        <v>82.95</v>
      </c>
      <c r="J88" s="62"/>
      <c r="L88" s="63">
        <f t="shared" si="48"/>
        <v>82.95</v>
      </c>
      <c r="N88" s="171">
        <f t="shared" si="45"/>
        <v>79</v>
      </c>
      <c r="O88" s="94" t="s">
        <v>36</v>
      </c>
      <c r="P88" s="173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2119</v>
      </c>
      <c r="U88" s="99" t="str">
        <f t="shared" si="35"/>
        <v>25.10.2022</v>
      </c>
      <c r="V88" s="100">
        <f t="shared" si="36"/>
        <v>82.95</v>
      </c>
      <c r="W88" s="101">
        <f t="shared" si="37"/>
        <v>0</v>
      </c>
      <c r="X88" s="102">
        <f t="shared" si="38"/>
        <v>82.95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117</v>
      </c>
      <c r="E89" s="71" t="s">
        <v>105</v>
      </c>
      <c r="F89" s="65">
        <v>321.26</v>
      </c>
      <c r="G89" s="60"/>
      <c r="H89" s="190"/>
      <c r="I89" s="62">
        <f t="shared" si="44"/>
        <v>113.51999999999998</v>
      </c>
      <c r="J89" s="62">
        <v>207.74</v>
      </c>
      <c r="L89" s="63">
        <f t="shared" si="48"/>
        <v>321.26</v>
      </c>
      <c r="N89" s="171">
        <f t="shared" si="45"/>
        <v>80</v>
      </c>
      <c r="O89" s="94" t="s">
        <v>36</v>
      </c>
      <c r="P89" s="173" t="s">
        <v>37</v>
      </c>
      <c r="Q89" s="95" t="s">
        <v>37</v>
      </c>
      <c r="R89" s="96" t="s">
        <v>48</v>
      </c>
      <c r="S89" s="97" t="s">
        <v>53</v>
      </c>
      <c r="T89" s="98">
        <f t="shared" si="34"/>
        <v>117</v>
      </c>
      <c r="U89" s="99" t="str">
        <f t="shared" si="35"/>
        <v>26.10.2022</v>
      </c>
      <c r="V89" s="100">
        <f t="shared" si="36"/>
        <v>321.26</v>
      </c>
      <c r="W89" s="101">
        <f t="shared" si="37"/>
        <v>207.74</v>
      </c>
      <c r="X89" s="102">
        <f t="shared" si="38"/>
        <v>113.51999999999998</v>
      </c>
      <c r="Y89" s="101">
        <f t="shared" si="39"/>
        <v>0</v>
      </c>
      <c r="Z89" s="103">
        <f t="shared" si="40"/>
        <v>207.74</v>
      </c>
    </row>
    <row r="90" spans="1:26" s="35" customFormat="1" ht="12.75">
      <c r="A90" s="145">
        <f t="shared" si="46"/>
        <v>81</v>
      </c>
      <c r="B90" s="61" t="str">
        <f t="shared" si="47"/>
        <v>SPITAL JUDETEAN BAIA MARE</v>
      </c>
      <c r="C90" s="70"/>
      <c r="D90" s="70"/>
      <c r="E90" s="71"/>
      <c r="F90" s="65"/>
      <c r="G90" s="60"/>
      <c r="H90" s="10"/>
      <c r="I90" s="62">
        <f t="shared" si="44"/>
        <v>0</v>
      </c>
      <c r="J90" s="205"/>
      <c r="L90" s="63">
        <f t="shared" si="48"/>
        <v>0</v>
      </c>
      <c r="N90" s="171">
        <f t="shared" si="45"/>
        <v>81</v>
      </c>
      <c r="O90" s="94" t="s">
        <v>36</v>
      </c>
      <c r="P90" s="173" t="s">
        <v>37</v>
      </c>
      <c r="Q90" s="95" t="s">
        <v>37</v>
      </c>
      <c r="R90" s="96" t="s">
        <v>48</v>
      </c>
      <c r="S90" s="97" t="s">
        <v>65</v>
      </c>
      <c r="T90" s="98">
        <f t="shared" si="34"/>
        <v>0</v>
      </c>
      <c r="U90" s="206" t="str">
        <f t="shared" si="35"/>
        <v>0</v>
      </c>
      <c r="V90" s="207">
        <f t="shared" si="36"/>
        <v>0</v>
      </c>
      <c r="W90" s="101">
        <f t="shared" si="37"/>
        <v>0</v>
      </c>
      <c r="X90" s="102">
        <f t="shared" si="38"/>
        <v>0</v>
      </c>
      <c r="Y90" s="101">
        <f t="shared" si="39"/>
        <v>0</v>
      </c>
      <c r="Z90" s="103">
        <f t="shared" si="40"/>
        <v>0</v>
      </c>
    </row>
    <row r="91" spans="1:26" s="36" customFormat="1" ht="13.5" thickBot="1">
      <c r="A91" s="145">
        <f t="shared" si="46"/>
        <v>82</v>
      </c>
      <c r="B91" s="221" t="str">
        <f t="shared" si="47"/>
        <v>TOTAL SPITAL JUDETEAN BAIA MARE</v>
      </c>
      <c r="C91" s="215"/>
      <c r="D91" s="215"/>
      <c r="E91" s="216"/>
      <c r="F91" s="217">
        <f>SUM(F10:F90)</f>
        <v>12751.590000000002</v>
      </c>
      <c r="G91" s="217">
        <f>SUM(G10:G89)</f>
        <v>0</v>
      </c>
      <c r="H91" s="217">
        <f>SUM(H10:H89)</f>
        <v>95.05</v>
      </c>
      <c r="I91" s="219">
        <f t="shared" si="44"/>
        <v>12448.800000000003</v>
      </c>
      <c r="J91" s="218">
        <f>SUM(J10:J90)</f>
        <v>207.74</v>
      </c>
      <c r="L91" s="63">
        <f t="shared" si="48"/>
        <v>12751.590000000002</v>
      </c>
      <c r="N91" s="171">
        <f t="shared" si="45"/>
        <v>82</v>
      </c>
      <c r="O91" s="222" t="s">
        <v>67</v>
      </c>
      <c r="P91" s="173" t="s">
        <v>37</v>
      </c>
      <c r="Q91" s="95" t="s">
        <v>37</v>
      </c>
      <c r="R91" s="96" t="s">
        <v>48</v>
      </c>
      <c r="S91" s="97" t="s">
        <v>66</v>
      </c>
      <c r="T91" s="104"/>
      <c r="U91" s="105"/>
      <c r="V91" s="106">
        <f>SUM(V10:V90)</f>
        <v>12751.590000000002</v>
      </c>
      <c r="W91" s="106">
        <f>SUM(W10:W89)</f>
        <v>302.78999999999996</v>
      </c>
      <c r="X91" s="106">
        <f>SUM(X10:X89)</f>
        <v>12448.800000000001</v>
      </c>
      <c r="Y91" s="106">
        <f>SUM(Y10:Y89)</f>
        <v>95.05</v>
      </c>
      <c r="Z91" s="107">
        <f>SUM(Z10:Z89)</f>
        <v>207.74</v>
      </c>
    </row>
    <row r="92" spans="1:26" s="35" customFormat="1" ht="14.25" customHeight="1">
      <c r="A92" s="145">
        <f t="shared" si="46"/>
        <v>83</v>
      </c>
      <c r="B92" s="208" t="str">
        <f t="shared" si="47"/>
        <v>SPITAL PNEUMOFTIZIOLOGIE BAIA MARE</v>
      </c>
      <c r="C92" s="209" t="s">
        <v>81</v>
      </c>
      <c r="D92" s="209">
        <v>293</v>
      </c>
      <c r="E92" s="210" t="s">
        <v>83</v>
      </c>
      <c r="F92" s="211">
        <v>25.42</v>
      </c>
      <c r="G92" s="212"/>
      <c r="H92" s="213"/>
      <c r="I92" s="214">
        <f t="shared" si="44"/>
        <v>25.42</v>
      </c>
      <c r="J92" s="214"/>
      <c r="L92" s="63">
        <f t="shared" si="48"/>
        <v>25.42</v>
      </c>
      <c r="N92" s="171">
        <f t="shared" si="45"/>
        <v>83</v>
      </c>
      <c r="O92" s="84" t="s">
        <v>54</v>
      </c>
      <c r="P92" s="85" t="s">
        <v>37</v>
      </c>
      <c r="Q92" s="180" t="s">
        <v>37</v>
      </c>
      <c r="R92" s="86" t="s">
        <v>55</v>
      </c>
      <c r="S92" s="181" t="s">
        <v>56</v>
      </c>
      <c r="T92" s="88">
        <f>D92</f>
        <v>293</v>
      </c>
      <c r="U92" s="89" t="str">
        <f>IF(E92=0,"0",E92)</f>
        <v>24.10.2022</v>
      </c>
      <c r="V92" s="90">
        <f>F92</f>
        <v>25.42</v>
      </c>
      <c r="W92" s="91">
        <f>V92-X92</f>
        <v>0</v>
      </c>
      <c r="X92" s="92">
        <f>I92</f>
        <v>25.42</v>
      </c>
      <c r="Y92" s="182">
        <f>G92+H92</f>
        <v>0</v>
      </c>
      <c r="Z92" s="93">
        <f>W92-Y92</f>
        <v>0</v>
      </c>
    </row>
    <row r="93" spans="1:26" s="35" customFormat="1" ht="14.25" customHeight="1">
      <c r="A93" s="145">
        <f t="shared" si="46"/>
        <v>84</v>
      </c>
      <c r="B93" s="61" t="str">
        <f t="shared" si="47"/>
        <v>SPITAL PNEUMOFTIZIOLOGIE BAIA MARE</v>
      </c>
      <c r="C93" s="70"/>
      <c r="D93" s="70">
        <v>34</v>
      </c>
      <c r="E93" s="71" t="s">
        <v>84</v>
      </c>
      <c r="F93" s="72">
        <v>25.19</v>
      </c>
      <c r="G93" s="60"/>
      <c r="H93" s="10"/>
      <c r="I93" s="62">
        <f t="shared" si="44"/>
        <v>25.19</v>
      </c>
      <c r="J93" s="62"/>
      <c r="L93" s="63">
        <f t="shared" si="48"/>
        <v>25.19</v>
      </c>
      <c r="N93" s="171">
        <f t="shared" si="45"/>
        <v>84</v>
      </c>
      <c r="O93" s="94" t="s">
        <v>54</v>
      </c>
      <c r="P93" s="95" t="s">
        <v>37</v>
      </c>
      <c r="Q93" s="147" t="s">
        <v>37</v>
      </c>
      <c r="R93" s="96" t="s">
        <v>55</v>
      </c>
      <c r="S93" s="148" t="s">
        <v>56</v>
      </c>
      <c r="T93" s="98">
        <f>D93</f>
        <v>34</v>
      </c>
      <c r="U93" s="99" t="str">
        <f>IF(E93=0,"0",E93)</f>
        <v>18.10.2022</v>
      </c>
      <c r="V93" s="100">
        <f>F93</f>
        <v>25.19</v>
      </c>
      <c r="W93" s="101">
        <f>V93-X93</f>
        <v>0</v>
      </c>
      <c r="X93" s="102">
        <f>I93</f>
        <v>25.19</v>
      </c>
      <c r="Y93" s="146">
        <f>G93+H93</f>
        <v>0</v>
      </c>
      <c r="Z93" s="103">
        <f>W93-Y93</f>
        <v>0</v>
      </c>
    </row>
    <row r="94" spans="1:26" s="35" customFormat="1" ht="14.25" customHeight="1">
      <c r="A94" s="145">
        <f t="shared" si="46"/>
        <v>85</v>
      </c>
      <c r="B94" s="61" t="str">
        <f t="shared" si="47"/>
        <v>SPITAL PNEUMOFTIZIOLOGIE BAIA MARE</v>
      </c>
      <c r="C94" s="70"/>
      <c r="D94" s="70">
        <v>112</v>
      </c>
      <c r="E94" s="71" t="s">
        <v>78</v>
      </c>
      <c r="F94" s="72">
        <v>55.48</v>
      </c>
      <c r="G94" s="60"/>
      <c r="H94" s="10"/>
      <c r="I94" s="62">
        <f t="shared" si="44"/>
        <v>55.48</v>
      </c>
      <c r="J94" s="62"/>
      <c r="L94" s="63"/>
      <c r="N94" s="171">
        <f t="shared" si="45"/>
        <v>85</v>
      </c>
      <c r="O94" s="94" t="s">
        <v>54</v>
      </c>
      <c r="P94" s="95" t="s">
        <v>37</v>
      </c>
      <c r="Q94" s="147" t="s">
        <v>37</v>
      </c>
      <c r="R94" s="96" t="s">
        <v>55</v>
      </c>
      <c r="S94" s="148" t="s">
        <v>82</v>
      </c>
      <c r="T94" s="98"/>
      <c r="U94" s="99"/>
      <c r="V94" s="100"/>
      <c r="W94" s="101"/>
      <c r="X94" s="102"/>
      <c r="Y94" s="146"/>
      <c r="Z94" s="103"/>
    </row>
    <row r="95" spans="1:26" s="35" customFormat="1" ht="14.25" customHeight="1">
      <c r="A95" s="238">
        <f t="shared" si="46"/>
        <v>86</v>
      </c>
      <c r="B95" s="245" t="str">
        <f t="shared" si="47"/>
        <v>SPITAL PNEUMOFTIZIOLOGIE BAIA MARE</v>
      </c>
      <c r="C95" s="70"/>
      <c r="D95" s="70">
        <v>57</v>
      </c>
      <c r="E95" s="71" t="s">
        <v>85</v>
      </c>
      <c r="F95" s="72">
        <v>65.91</v>
      </c>
      <c r="G95" s="60"/>
      <c r="H95" s="10"/>
      <c r="I95" s="246">
        <f t="shared" si="44"/>
        <v>65.91</v>
      </c>
      <c r="J95" s="246"/>
      <c r="L95" s="63">
        <f t="shared" si="48"/>
        <v>65.91</v>
      </c>
      <c r="N95" s="171">
        <f t="shared" si="45"/>
        <v>86</v>
      </c>
      <c r="O95" s="94" t="s">
        <v>54</v>
      </c>
      <c r="P95" s="95" t="s">
        <v>37</v>
      </c>
      <c r="Q95" s="147" t="s">
        <v>37</v>
      </c>
      <c r="R95" s="96" t="s">
        <v>55</v>
      </c>
      <c r="S95" s="148" t="s">
        <v>56</v>
      </c>
      <c r="T95" s="98">
        <f>D95</f>
        <v>57</v>
      </c>
      <c r="U95" s="99" t="str">
        <f>IF(E95=0,"0",E95)</f>
        <v>06.10.2022</v>
      </c>
      <c r="V95" s="100">
        <f>F95</f>
        <v>65.91</v>
      </c>
      <c r="W95" s="101">
        <f>V95-X95</f>
        <v>0</v>
      </c>
      <c r="X95" s="102">
        <f>I95</f>
        <v>65.91</v>
      </c>
      <c r="Y95" s="146">
        <f>G95+H95</f>
        <v>0</v>
      </c>
      <c r="Z95" s="103">
        <f>W95-Y95</f>
        <v>0</v>
      </c>
    </row>
    <row r="96" spans="1:26" s="35" customFormat="1" ht="14.25" customHeight="1">
      <c r="A96" s="238">
        <f t="shared" si="46"/>
        <v>87</v>
      </c>
      <c r="B96" s="245" t="str">
        <f t="shared" si="47"/>
        <v>SPITAL PNEUMOFTIZIOLOGIE BAIA MARE</v>
      </c>
      <c r="C96" s="70" t="s">
        <v>88</v>
      </c>
      <c r="D96" s="70">
        <v>1698</v>
      </c>
      <c r="E96" s="71" t="s">
        <v>89</v>
      </c>
      <c r="F96" s="72">
        <v>211.89</v>
      </c>
      <c r="G96" s="60"/>
      <c r="H96" s="10"/>
      <c r="I96" s="246">
        <f t="shared" si="44"/>
        <v>211.89</v>
      </c>
      <c r="J96" s="246"/>
      <c r="L96" s="63">
        <f t="shared" si="48"/>
        <v>211.89</v>
      </c>
      <c r="N96" s="171">
        <f t="shared" si="45"/>
        <v>87</v>
      </c>
      <c r="O96" s="94" t="s">
        <v>54</v>
      </c>
      <c r="P96" s="229"/>
      <c r="Q96" s="229"/>
      <c r="R96" s="230"/>
      <c r="S96" s="231"/>
      <c r="T96" s="232"/>
      <c r="U96" s="233"/>
      <c r="V96" s="234"/>
      <c r="W96" s="235"/>
      <c r="X96" s="236"/>
      <c r="Y96" s="235"/>
      <c r="Z96" s="237"/>
    </row>
    <row r="97" spans="1:26" s="36" customFormat="1" ht="13.5" thickBot="1">
      <c r="A97" s="145">
        <f t="shared" si="46"/>
        <v>88</v>
      </c>
      <c r="B97" s="239" t="str">
        <f t="shared" si="47"/>
        <v>SPITAL PNEUMOFTIZIOLOGIE BAIA MARE</v>
      </c>
      <c r="C97" s="240"/>
      <c r="D97" s="240"/>
      <c r="E97" s="241"/>
      <c r="F97" s="242">
        <f>SUM(F92:F96)</f>
        <v>383.89</v>
      </c>
      <c r="G97" s="242">
        <f>SUM(G92:G95)</f>
        <v>0</v>
      </c>
      <c r="H97" s="242">
        <f>SUM(H92:H95)</f>
        <v>0</v>
      </c>
      <c r="I97" s="243">
        <f t="shared" si="44"/>
        <v>383.89</v>
      </c>
      <c r="J97" s="244">
        <f>SUM(J92:J95)</f>
        <v>0</v>
      </c>
      <c r="L97" s="63">
        <f t="shared" si="48"/>
        <v>383.89</v>
      </c>
      <c r="N97" s="171">
        <f t="shared" si="45"/>
        <v>88</v>
      </c>
      <c r="O97" s="94" t="s">
        <v>54</v>
      </c>
      <c r="P97" s="154"/>
      <c r="Q97" s="154"/>
      <c r="R97" s="165"/>
      <c r="S97" s="155"/>
      <c r="T97" s="156"/>
      <c r="U97" s="157"/>
      <c r="V97" s="158">
        <f>SUM(V92:V95)</f>
        <v>116.52</v>
      </c>
      <c r="W97" s="158">
        <f>SUM(W92:W95)</f>
        <v>0</v>
      </c>
      <c r="X97" s="158">
        <f>SUM(X92:X95)</f>
        <v>116.52</v>
      </c>
      <c r="Y97" s="159">
        <f>SUM(Y92:Y95)</f>
        <v>0</v>
      </c>
      <c r="Z97" s="160">
        <f>SUM(Z92:Z95)</f>
        <v>0</v>
      </c>
    </row>
    <row r="98" spans="1:26" s="36" customFormat="1" ht="13.5" thickBot="1">
      <c r="A98" s="145">
        <f t="shared" si="46"/>
        <v>89</v>
      </c>
      <c r="B98" s="208" t="str">
        <f>O98</f>
        <v>SPITAL BOLI INFECTIOASE BAIA MARE</v>
      </c>
      <c r="C98" s="209" t="s">
        <v>77</v>
      </c>
      <c r="D98" s="209">
        <v>296</v>
      </c>
      <c r="E98" s="210" t="s">
        <v>78</v>
      </c>
      <c r="F98" s="211">
        <v>105.01</v>
      </c>
      <c r="G98" s="212"/>
      <c r="H98" s="213"/>
      <c r="I98" s="214">
        <f>F98-G98-H98-J98</f>
        <v>105.01</v>
      </c>
      <c r="J98" s="214"/>
      <c r="L98" s="63">
        <f t="shared" si="48"/>
        <v>105.01</v>
      </c>
      <c r="N98" s="171">
        <f t="shared" si="45"/>
        <v>89</v>
      </c>
      <c r="O98" s="84" t="s">
        <v>69</v>
      </c>
      <c r="P98" s="85" t="s">
        <v>58</v>
      </c>
      <c r="Q98" s="85" t="s">
        <v>58</v>
      </c>
      <c r="R98" s="223"/>
      <c r="S98" s="224"/>
      <c r="T98" s="225"/>
      <c r="U98" s="226"/>
      <c r="V98" s="227"/>
      <c r="W98" s="227"/>
      <c r="X98" s="227"/>
      <c r="Y98" s="227"/>
      <c r="Z98" s="228"/>
    </row>
    <row r="99" spans="1:26" s="36" customFormat="1" ht="13.5" thickBot="1">
      <c r="A99" s="145">
        <f t="shared" si="46"/>
        <v>90</v>
      </c>
      <c r="B99" s="61" t="str">
        <f>O99</f>
        <v>SPITAL BOLI INFECTIOASE BAIA MARE</v>
      </c>
      <c r="C99" s="70" t="s">
        <v>79</v>
      </c>
      <c r="D99" s="70">
        <v>759</v>
      </c>
      <c r="E99" s="71" t="s">
        <v>80</v>
      </c>
      <c r="F99" s="72">
        <v>62.3</v>
      </c>
      <c r="G99" s="60"/>
      <c r="H99" s="10"/>
      <c r="I99" s="62">
        <f>F99-G99-H99-J99</f>
        <v>62.3</v>
      </c>
      <c r="J99" s="62"/>
      <c r="L99" s="63">
        <f t="shared" si="48"/>
        <v>62.3</v>
      </c>
      <c r="N99" s="171">
        <f t="shared" si="45"/>
        <v>90</v>
      </c>
      <c r="O99" s="84" t="s">
        <v>69</v>
      </c>
      <c r="P99" s="95" t="s">
        <v>58</v>
      </c>
      <c r="Q99" s="95" t="s">
        <v>58</v>
      </c>
      <c r="R99" s="223"/>
      <c r="S99" s="224"/>
      <c r="T99" s="225"/>
      <c r="U99" s="226"/>
      <c r="V99" s="227"/>
      <c r="W99" s="227"/>
      <c r="X99" s="227"/>
      <c r="Y99" s="227"/>
      <c r="Z99" s="228"/>
    </row>
    <row r="100" spans="1:26" s="36" customFormat="1" ht="12.75">
      <c r="A100" s="145">
        <f t="shared" si="46"/>
        <v>91</v>
      </c>
      <c r="B100" s="61" t="str">
        <f>O100</f>
        <v>SPITAL BOLI INFECTIOASE BAIA MARE</v>
      </c>
      <c r="C100" s="70"/>
      <c r="D100" s="70"/>
      <c r="E100" s="71"/>
      <c r="F100" s="72"/>
      <c r="G100" s="60"/>
      <c r="H100" s="10"/>
      <c r="I100" s="62">
        <f>F100-G100-H100-J100</f>
        <v>0</v>
      </c>
      <c r="J100" s="62"/>
      <c r="L100" s="63">
        <f t="shared" si="48"/>
        <v>0</v>
      </c>
      <c r="N100" s="171">
        <f t="shared" si="45"/>
        <v>91</v>
      </c>
      <c r="O100" s="84" t="s">
        <v>69</v>
      </c>
      <c r="P100" s="95" t="s">
        <v>58</v>
      </c>
      <c r="Q100" s="95" t="s">
        <v>58</v>
      </c>
      <c r="R100" s="223"/>
      <c r="S100" s="224"/>
      <c r="T100" s="225"/>
      <c r="U100" s="226"/>
      <c r="V100" s="227"/>
      <c r="W100" s="227"/>
      <c r="X100" s="227"/>
      <c r="Y100" s="227"/>
      <c r="Z100" s="228"/>
    </row>
    <row r="101" spans="1:26" s="36" customFormat="1" ht="13.5" thickBot="1">
      <c r="A101" s="145">
        <f t="shared" si="46"/>
        <v>92</v>
      </c>
      <c r="B101" s="149" t="str">
        <f>O101</f>
        <v>TOTAL SPITAL DE BOLI INFECTIOASE BAIA MARE</v>
      </c>
      <c r="C101" s="150"/>
      <c r="D101" s="150"/>
      <c r="E101" s="151"/>
      <c r="F101" s="152">
        <f>SUM(F98:F100)</f>
        <v>167.31</v>
      </c>
      <c r="G101" s="152">
        <f>SUM(G98:G100)</f>
        <v>0</v>
      </c>
      <c r="H101" s="152">
        <f>SUM(H98:H100)</f>
        <v>0</v>
      </c>
      <c r="I101" s="219">
        <f>F101-G101-H101-J101</f>
        <v>167.31</v>
      </c>
      <c r="J101" s="153">
        <f>SUM(J98:J100)</f>
        <v>0</v>
      </c>
      <c r="L101" s="63">
        <f t="shared" si="48"/>
        <v>167.31</v>
      </c>
      <c r="N101" s="171">
        <f t="shared" si="45"/>
        <v>92</v>
      </c>
      <c r="O101" s="183" t="s">
        <v>68</v>
      </c>
      <c r="P101" s="154"/>
      <c r="Q101" s="154"/>
      <c r="R101" s="223"/>
      <c r="S101" s="224"/>
      <c r="T101" s="225"/>
      <c r="U101" s="226"/>
      <c r="V101" s="227"/>
      <c r="W101" s="227"/>
      <c r="X101" s="227"/>
      <c r="Y101" s="227"/>
      <c r="Z101" s="228"/>
    </row>
    <row r="102" spans="1:26" s="37" customFormat="1" ht="13.5" thickBot="1">
      <c r="A102" s="145">
        <f t="shared" si="46"/>
        <v>93</v>
      </c>
      <c r="B102" s="161" t="str">
        <f t="shared" si="47"/>
        <v>TOTAL</v>
      </c>
      <c r="C102" s="162"/>
      <c r="D102" s="162"/>
      <c r="E102" s="163"/>
      <c r="F102" s="164">
        <f>SUM(F10:F101)/2</f>
        <v>13302.789999999999</v>
      </c>
      <c r="G102" s="164">
        <f>SUM(G10:G101)/2</f>
        <v>0</v>
      </c>
      <c r="H102" s="164">
        <f>SUM(H10:H101)/2</f>
        <v>95.05</v>
      </c>
      <c r="I102" s="164">
        <f>SUM(I10:I101)/2</f>
        <v>13000</v>
      </c>
      <c r="J102" s="220">
        <f>SUM(J10:J101)/2</f>
        <v>207.74</v>
      </c>
      <c r="L102" s="63">
        <f t="shared" si="48"/>
        <v>13302.789999999999</v>
      </c>
      <c r="N102" s="171">
        <f t="shared" si="45"/>
        <v>93</v>
      </c>
      <c r="O102" s="174" t="s">
        <v>52</v>
      </c>
      <c r="P102" s="175"/>
      <c r="Q102" s="175"/>
      <c r="R102" s="176"/>
      <c r="S102" s="176"/>
      <c r="T102" s="177"/>
      <c r="U102" s="178"/>
      <c r="V102" s="179">
        <f>SUM(V10:V101)/2</f>
        <v>12868.11</v>
      </c>
      <c r="W102" s="179">
        <f>SUM(W10:W101)/2</f>
        <v>302.78999999999996</v>
      </c>
      <c r="X102" s="179">
        <f>SUM(X10:X101)/2</f>
        <v>12565.32</v>
      </c>
      <c r="Y102" s="179">
        <f>SUM(Y10:Y101)/2</f>
        <v>95.05</v>
      </c>
      <c r="Z102" s="179">
        <f>SUM(Z10:Z101)/2</f>
        <v>207.74</v>
      </c>
    </row>
    <row r="103" spans="1:26" s="37" customFormat="1" ht="12.75">
      <c r="A103" s="38"/>
      <c r="B103" s="39"/>
      <c r="C103" s="40"/>
      <c r="D103" s="40"/>
      <c r="E103" s="40"/>
      <c r="F103" s="41"/>
      <c r="G103" s="41"/>
      <c r="H103" s="41"/>
      <c r="I103" s="196"/>
      <c r="J103" s="41"/>
      <c r="L103" s="59"/>
      <c r="N103" s="108"/>
      <c r="O103" s="109"/>
      <c r="P103" s="110"/>
      <c r="Q103" s="110"/>
      <c r="R103" s="111"/>
      <c r="S103" s="111"/>
      <c r="T103" s="112"/>
      <c r="U103" s="112"/>
      <c r="V103" s="113"/>
      <c r="W103" s="113"/>
      <c r="X103" s="113"/>
      <c r="Y103" s="113"/>
      <c r="Z103" s="113"/>
    </row>
    <row r="104" spans="1:26" s="7" customFormat="1" ht="12">
      <c r="A104" s="9"/>
      <c r="B104" s="67" t="s">
        <v>70</v>
      </c>
      <c r="C104" s="266" t="s">
        <v>43</v>
      </c>
      <c r="D104" s="266"/>
      <c r="F104" s="68" t="s">
        <v>28</v>
      </c>
      <c r="I104" s="197" t="s">
        <v>60</v>
      </c>
      <c r="J104" s="6"/>
      <c r="L104" s="43"/>
      <c r="N104" s="13"/>
      <c r="O104" s="79" t="s">
        <v>7</v>
      </c>
      <c r="P104" s="79"/>
      <c r="Q104" s="79"/>
      <c r="R104" s="79"/>
      <c r="S104" s="79"/>
      <c r="T104" s="79"/>
      <c r="U104" s="114"/>
      <c r="V104" s="79"/>
      <c r="W104" s="16"/>
      <c r="X104" s="13"/>
      <c r="Y104" s="13"/>
      <c r="Z104" s="13"/>
    </row>
    <row r="105" spans="1:26" s="7" customFormat="1" ht="12.75">
      <c r="A105" s="8"/>
      <c r="B105" s="69" t="s">
        <v>29</v>
      </c>
      <c r="C105" s="267" t="s">
        <v>44</v>
      </c>
      <c r="D105" s="267"/>
      <c r="F105" s="67" t="s">
        <v>45</v>
      </c>
      <c r="I105" s="197" t="s">
        <v>46</v>
      </c>
      <c r="J105" s="6"/>
      <c r="L105" s="5"/>
      <c r="N105" s="13"/>
      <c r="O105" s="13"/>
      <c r="P105" s="13"/>
      <c r="Q105" s="13"/>
      <c r="R105" s="13"/>
      <c r="S105" s="13"/>
      <c r="T105" s="75"/>
      <c r="U105" s="76"/>
      <c r="V105" s="16"/>
      <c r="W105" s="16"/>
      <c r="X105" s="13"/>
      <c r="Y105" s="13"/>
      <c r="Z105" s="13"/>
    </row>
    <row r="106" spans="1:26" ht="13.5">
      <c r="A106" s="8"/>
      <c r="C106" s="267" t="s">
        <v>40</v>
      </c>
      <c r="D106" s="267"/>
      <c r="F106" s="128" t="s">
        <v>50</v>
      </c>
      <c r="I106" s="198"/>
      <c r="K106" s="34"/>
      <c r="L106" s="1"/>
      <c r="N106" s="13"/>
      <c r="O106" s="268" t="s">
        <v>8</v>
      </c>
      <c r="P106" s="269"/>
      <c r="Q106" s="270" t="s">
        <v>9</v>
      </c>
      <c r="R106" s="271"/>
      <c r="S106" s="272" t="s">
        <v>20</v>
      </c>
      <c r="T106" s="259"/>
      <c r="U106" s="259"/>
      <c r="V106" s="260"/>
      <c r="W106" s="259" t="s">
        <v>18</v>
      </c>
      <c r="X106" s="259"/>
      <c r="Y106" s="259"/>
      <c r="Z106" s="260"/>
    </row>
    <row r="107" spans="1:26" ht="12.75">
      <c r="A107" s="2"/>
      <c r="B107" s="11"/>
      <c r="C107" s="13"/>
      <c r="D107" s="13"/>
      <c r="E107" s="15"/>
      <c r="I107" s="199"/>
      <c r="K107" s="34"/>
      <c r="N107" s="13"/>
      <c r="O107" s="251" t="s">
        <v>21</v>
      </c>
      <c r="P107" s="252"/>
      <c r="Q107" s="253" t="s">
        <v>34</v>
      </c>
      <c r="R107" s="254"/>
      <c r="S107" s="255"/>
      <c r="T107" s="256"/>
      <c r="U107" s="256"/>
      <c r="V107" s="257"/>
      <c r="W107" s="254" t="s">
        <v>19</v>
      </c>
      <c r="X107" s="254"/>
      <c r="Y107" s="254"/>
      <c r="Z107" s="258"/>
    </row>
    <row r="108" spans="1:26" ht="12.75">
      <c r="A108" s="2"/>
      <c r="B108" s="13"/>
      <c r="C108" s="13"/>
      <c r="D108" s="13"/>
      <c r="E108" s="16"/>
      <c r="I108" s="200"/>
      <c r="N108" s="13"/>
      <c r="O108" s="115"/>
      <c r="P108" s="116"/>
      <c r="Q108" s="115"/>
      <c r="R108" s="116"/>
      <c r="S108" s="115"/>
      <c r="T108" s="116"/>
      <c r="U108" s="117"/>
      <c r="V108" s="118"/>
      <c r="W108" s="116"/>
      <c r="X108" s="116"/>
      <c r="Y108" s="119"/>
      <c r="Z108" s="120"/>
    </row>
    <row r="109" spans="1:26" ht="12.75">
      <c r="A109" s="2"/>
      <c r="B109" s="13"/>
      <c r="C109" s="13"/>
      <c r="D109" s="13"/>
      <c r="E109" s="16"/>
      <c r="I109" s="201"/>
      <c r="K109" s="47"/>
      <c r="N109" s="13"/>
      <c r="O109" s="121"/>
      <c r="P109" s="122"/>
      <c r="Q109" s="121"/>
      <c r="R109" s="122"/>
      <c r="S109" s="121"/>
      <c r="T109" s="122"/>
      <c r="U109" s="123"/>
      <c r="V109" s="124"/>
      <c r="W109" s="122"/>
      <c r="X109" s="122"/>
      <c r="Y109" s="125"/>
      <c r="Z109" s="126"/>
    </row>
    <row r="110" spans="1:26" ht="12.75">
      <c r="A110" s="2"/>
      <c r="B110" s="13"/>
      <c r="C110" s="13"/>
      <c r="D110" s="13"/>
      <c r="E110" s="48"/>
      <c r="F110" s="15"/>
      <c r="I110" s="201"/>
      <c r="N110" s="13"/>
      <c r="O110" s="13"/>
      <c r="P110" s="13"/>
      <c r="Q110" s="13"/>
      <c r="R110" s="13"/>
      <c r="S110" s="13"/>
      <c r="T110" s="75"/>
      <c r="U110" s="76"/>
      <c r="V110" s="16"/>
      <c r="W110" s="16"/>
      <c r="X110" s="13"/>
      <c r="Y110" s="13"/>
      <c r="Z110" s="13"/>
    </row>
    <row r="111" spans="1:26" ht="12.75">
      <c r="A111" s="2"/>
      <c r="B111" s="12"/>
      <c r="C111" s="17"/>
      <c r="D111" s="17"/>
      <c r="E111" s="50"/>
      <c r="F111" s="15"/>
      <c r="I111" s="201"/>
      <c r="N111" s="79"/>
      <c r="O111" s="132" t="s">
        <v>10</v>
      </c>
      <c r="P111" s="133"/>
      <c r="Q111" s="130"/>
      <c r="R111" s="132" t="s">
        <v>11</v>
      </c>
      <c r="S111" s="130"/>
      <c r="T111" s="133"/>
      <c r="U111" s="132" t="s">
        <v>12</v>
      </c>
      <c r="V111" s="133"/>
      <c r="W111" s="134"/>
      <c r="X111" s="132" t="s">
        <v>15</v>
      </c>
      <c r="Y111" s="135"/>
      <c r="Z111" s="80"/>
    </row>
    <row r="112" spans="9:26" ht="12.75">
      <c r="I112" s="202"/>
      <c r="N112" s="79"/>
      <c r="O112" s="135"/>
      <c r="P112" s="135"/>
      <c r="Q112" s="130"/>
      <c r="R112" s="135"/>
      <c r="S112" s="130"/>
      <c r="T112" s="136"/>
      <c r="U112" s="135"/>
      <c r="V112" s="137"/>
      <c r="W112" s="134"/>
      <c r="X112" s="130"/>
      <c r="Y112" s="135"/>
      <c r="Z112" s="79"/>
    </row>
    <row r="113" spans="9:26" ht="12.75">
      <c r="I113" s="203"/>
      <c r="N113" s="79"/>
      <c r="O113" s="129" t="s">
        <v>13</v>
      </c>
      <c r="P113" s="129"/>
      <c r="Q113" s="130"/>
      <c r="R113" s="138" t="s">
        <v>13</v>
      </c>
      <c r="S113" s="130"/>
      <c r="T113" s="139"/>
      <c r="U113" s="129" t="s">
        <v>13</v>
      </c>
      <c r="V113" s="140"/>
      <c r="W113" s="138"/>
      <c r="X113" s="130"/>
      <c r="Y113" s="135"/>
      <c r="Z113" s="79"/>
    </row>
    <row r="114" spans="10:26" ht="12.75">
      <c r="J114" s="49"/>
      <c r="N114" s="79"/>
      <c r="O114" s="129" t="s">
        <v>14</v>
      </c>
      <c r="P114" s="129"/>
      <c r="Q114" s="130"/>
      <c r="R114" s="138" t="s">
        <v>14</v>
      </c>
      <c r="S114" s="130"/>
      <c r="T114" s="138"/>
      <c r="U114" s="129" t="s">
        <v>14</v>
      </c>
      <c r="V114" s="140"/>
      <c r="W114" s="129"/>
      <c r="X114" s="141" t="s">
        <v>17</v>
      </c>
      <c r="Y114" s="135"/>
      <c r="Z114" s="79"/>
    </row>
    <row r="115" spans="2:26" ht="12.75">
      <c r="B115" s="42"/>
      <c r="I115" s="15"/>
      <c r="J115" s="51"/>
      <c r="N115" s="79"/>
      <c r="O115" s="129" t="s">
        <v>47</v>
      </c>
      <c r="P115" s="129"/>
      <c r="Q115" s="130"/>
      <c r="R115" s="138" t="s">
        <v>42</v>
      </c>
      <c r="S115" s="130"/>
      <c r="T115" s="139"/>
      <c r="U115" s="129" t="s">
        <v>61</v>
      </c>
      <c r="V115" s="140"/>
      <c r="W115" s="140"/>
      <c r="X115" s="142" t="s">
        <v>51</v>
      </c>
      <c r="Y115" s="135"/>
      <c r="Z115" s="79"/>
    </row>
    <row r="116" spans="2:26" ht="12.75">
      <c r="B116" s="42"/>
      <c r="J116" s="52"/>
      <c r="N116" s="79"/>
      <c r="O116" s="129"/>
      <c r="P116" s="129"/>
      <c r="Q116" s="130"/>
      <c r="R116" s="138"/>
      <c r="S116" s="130"/>
      <c r="T116" s="139"/>
      <c r="U116" s="129"/>
      <c r="V116" s="140"/>
      <c r="W116" s="140"/>
      <c r="X116" s="129"/>
      <c r="Y116" s="135"/>
      <c r="Z116" s="79"/>
    </row>
    <row r="117" spans="2:26" ht="12.75">
      <c r="B117" s="42"/>
      <c r="I117" s="261" t="s">
        <v>27</v>
      </c>
      <c r="J117" s="53" t="str">
        <f>IF(I102=J118,"OK","ATENŢIE")</f>
        <v>OK</v>
      </c>
      <c r="N117" s="79"/>
      <c r="O117" s="129"/>
      <c r="P117" s="129"/>
      <c r="Q117" s="130"/>
      <c r="R117" s="138"/>
      <c r="S117" s="130"/>
      <c r="T117" s="139"/>
      <c r="U117" s="129"/>
      <c r="V117" s="140"/>
      <c r="W117" s="140"/>
      <c r="X117" s="129"/>
      <c r="Y117" s="135"/>
      <c r="Z117" s="79"/>
    </row>
    <row r="118" spans="2:26" ht="12.75">
      <c r="B118" s="42"/>
      <c r="I118" s="261"/>
      <c r="J118" s="166">
        <f>F102-G102-H102-J102</f>
        <v>13000</v>
      </c>
      <c r="N118" s="79"/>
      <c r="O118" s="130"/>
      <c r="P118" s="129"/>
      <c r="Q118" s="130"/>
      <c r="R118" s="138"/>
      <c r="S118" s="130"/>
      <c r="T118" s="139"/>
      <c r="U118" s="129"/>
      <c r="V118" s="140"/>
      <c r="W118" s="140"/>
      <c r="X118" s="129"/>
      <c r="Y118" s="135"/>
      <c r="Z118" s="79"/>
    </row>
    <row r="119" spans="2:26" ht="12.75">
      <c r="B119" s="42"/>
      <c r="N119" s="79"/>
      <c r="O119" s="130"/>
      <c r="P119" s="129"/>
      <c r="Q119" s="130"/>
      <c r="R119" s="138"/>
      <c r="S119" s="130"/>
      <c r="T119" s="139"/>
      <c r="U119" s="129"/>
      <c r="V119" s="140"/>
      <c r="W119" s="140"/>
      <c r="X119" s="129"/>
      <c r="Y119" s="135"/>
      <c r="Z119" s="79"/>
    </row>
    <row r="120" spans="2:26" ht="12.75">
      <c r="B120" s="11"/>
      <c r="N120" s="79"/>
      <c r="O120" s="131"/>
      <c r="P120" s="135"/>
      <c r="Q120" s="135"/>
      <c r="R120" s="135"/>
      <c r="S120" s="135"/>
      <c r="T120" s="136"/>
      <c r="U120" s="143"/>
      <c r="V120" s="137"/>
      <c r="W120" s="137"/>
      <c r="X120" s="135"/>
      <c r="Y120" s="135"/>
      <c r="Z120" s="79"/>
    </row>
    <row r="121" spans="2:26" ht="12.75">
      <c r="B121" s="14"/>
      <c r="N121" s="79"/>
      <c r="O121" s="129"/>
      <c r="P121" s="135"/>
      <c r="Q121" s="135"/>
      <c r="R121" s="135"/>
      <c r="S121" s="135"/>
      <c r="T121" s="136"/>
      <c r="U121" s="144"/>
      <c r="V121" s="134"/>
      <c r="W121" s="134"/>
      <c r="X121" s="130"/>
      <c r="Y121" s="130"/>
      <c r="Z121" s="13"/>
    </row>
    <row r="122" spans="2:26" ht="12.75">
      <c r="B122" s="20"/>
      <c r="N122" s="79"/>
      <c r="O122" s="129"/>
      <c r="P122" s="135"/>
      <c r="Q122" s="135"/>
      <c r="R122" s="135"/>
      <c r="S122" s="135"/>
      <c r="T122" s="136"/>
      <c r="U122" s="144"/>
      <c r="V122" s="134"/>
      <c r="W122" s="134"/>
      <c r="X122" s="130"/>
      <c r="Y122" s="130"/>
      <c r="Z122" s="13"/>
    </row>
    <row r="123" spans="2:20" ht="12.75">
      <c r="B123" s="20"/>
      <c r="N123" s="34"/>
      <c r="P123" s="34"/>
      <c r="Q123" s="34"/>
      <c r="R123" s="34"/>
      <c r="S123" s="34"/>
      <c r="T123" s="54"/>
    </row>
    <row r="124" spans="2:20" ht="12.75">
      <c r="B124" s="20"/>
      <c r="N124" s="44"/>
      <c r="P124" s="44"/>
      <c r="Q124" s="44"/>
      <c r="R124" s="44"/>
      <c r="S124" s="44"/>
      <c r="T124" s="57"/>
    </row>
    <row r="125" spans="2:26" ht="12.75">
      <c r="B125" s="15"/>
      <c r="N125" s="44"/>
      <c r="P125" s="44"/>
      <c r="Q125" s="44"/>
      <c r="R125" s="44"/>
      <c r="S125" s="44"/>
      <c r="T125" s="57"/>
      <c r="U125" s="247" t="s">
        <v>27</v>
      </c>
      <c r="V125" s="55" t="str">
        <f>IF(V102=V126,"OK","ATENŢIE")</f>
        <v>ATENŢIE</v>
      </c>
      <c r="W125" s="55" t="str">
        <f>IF(W102=W126,"OK","ATENŢIE")</f>
        <v>ATENŢIE</v>
      </c>
      <c r="X125" s="248"/>
      <c r="Y125" s="55" t="str">
        <f>IF(Y102=Y126,"OK","ATENŢIE")</f>
        <v>OK</v>
      </c>
      <c r="Z125" s="55" t="str">
        <f>IF(Z102=Z126,"OK","ATENŢIE")</f>
        <v>OK</v>
      </c>
    </row>
    <row r="126" spans="2:26" ht="12.75">
      <c r="B126" s="15"/>
      <c r="N126" s="7"/>
      <c r="P126" s="7"/>
      <c r="Q126" s="7"/>
      <c r="R126" s="7"/>
      <c r="S126" s="7"/>
      <c r="T126" s="46"/>
      <c r="U126" s="247"/>
      <c r="V126" s="167">
        <f>F102</f>
        <v>13302.789999999999</v>
      </c>
      <c r="W126" s="168">
        <f>F102-I102</f>
        <v>302.78999999999905</v>
      </c>
      <c r="X126" s="248"/>
      <c r="Y126" s="168">
        <f>G102+H102</f>
        <v>95.05</v>
      </c>
      <c r="Z126" s="168">
        <f>J102</f>
        <v>207.74</v>
      </c>
    </row>
    <row r="127" spans="14:25" ht="12.75">
      <c r="N127" s="7"/>
      <c r="O127" s="7"/>
      <c r="P127" s="7"/>
      <c r="Q127" s="7"/>
      <c r="R127" s="7"/>
      <c r="S127" s="7"/>
      <c r="T127" s="46"/>
      <c r="Y127" s="34"/>
    </row>
    <row r="128" spans="14:26" ht="12.75">
      <c r="N128" s="7"/>
      <c r="O128" s="7"/>
      <c r="P128" s="7"/>
      <c r="Q128" s="7"/>
      <c r="R128" s="7"/>
      <c r="S128" s="7"/>
      <c r="T128" s="46"/>
      <c r="U128" s="45"/>
      <c r="V128" s="44"/>
      <c r="W128" s="44"/>
      <c r="X128" s="44"/>
      <c r="Y128" s="44"/>
      <c r="Z128" s="56" t="str">
        <f>IF(Z102=Z129,"OK","ATENŢIE")</f>
        <v>OK</v>
      </c>
    </row>
    <row r="129" spans="21:26" ht="12.75">
      <c r="U129" s="45"/>
      <c r="V129" s="58"/>
      <c r="W129" s="58"/>
      <c r="X129" s="44"/>
      <c r="Y129" s="44"/>
      <c r="Z129" s="169">
        <f>W102-Y102</f>
        <v>207.73999999999995</v>
      </c>
    </row>
    <row r="136" spans="5:23" ht="12.75">
      <c r="E136" s="25"/>
      <c r="F136" s="25"/>
      <c r="G136" s="25"/>
      <c r="H136" s="25"/>
      <c r="I136" s="33"/>
      <c r="J136" s="25"/>
      <c r="L136" s="25"/>
      <c r="T136" s="25"/>
      <c r="U136" s="25"/>
      <c r="V136" s="25"/>
      <c r="W136" s="25"/>
    </row>
    <row r="137" spans="5:23" ht="12.75">
      <c r="E137" s="25"/>
      <c r="F137" s="25"/>
      <c r="G137" s="25"/>
      <c r="H137" s="25"/>
      <c r="I137" s="33"/>
      <c r="J137" s="25"/>
      <c r="L137" s="25"/>
      <c r="T137" s="25"/>
      <c r="U137" s="25"/>
      <c r="V137" s="25"/>
      <c r="W137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17:I118"/>
    <mergeCell ref="O8:O9"/>
    <mergeCell ref="Y8:Y9"/>
    <mergeCell ref="Z8:Z9"/>
    <mergeCell ref="C104:D104"/>
    <mergeCell ref="C105:D105"/>
    <mergeCell ref="C106:D106"/>
    <mergeCell ref="O106:P106"/>
    <mergeCell ref="Q106:R106"/>
    <mergeCell ref="S106:V106"/>
    <mergeCell ref="U125:U126"/>
    <mergeCell ref="X125:X126"/>
    <mergeCell ref="Q8:Q9"/>
    <mergeCell ref="O107:P107"/>
    <mergeCell ref="Q107:R107"/>
    <mergeCell ref="S107:V107"/>
    <mergeCell ref="W107:Z107"/>
    <mergeCell ref="W106:Z106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1 I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2022-11-25T10:00:50Z</cp:lastPrinted>
  <dcterms:created xsi:type="dcterms:W3CDTF">2001-06-07T07:18:05Z</dcterms:created>
  <dcterms:modified xsi:type="dcterms:W3CDTF">2022-12-05T07:24:34Z</dcterms:modified>
  <cp:category/>
  <cp:version/>
  <cp:contentType/>
  <cp:contentStatus/>
</cp:coreProperties>
</file>